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AC\Publicado\"/>
    </mc:Choice>
  </mc:AlternateContent>
  <bookViews>
    <workbookView xWindow="0" yWindow="0" windowWidth="11895" windowHeight="77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33" i="1" l="1"/>
  <c r="H732" i="1" l="1"/>
  <c r="H159" i="1" l="1"/>
  <c r="G159" i="1"/>
  <c r="H479" i="1" l="1"/>
  <c r="H480" i="1"/>
  <c r="H481" i="1"/>
  <c r="H482" i="1"/>
  <c r="H483" i="1"/>
  <c r="H484" i="1"/>
  <c r="H485" i="1"/>
  <c r="H486" i="1"/>
  <c r="H419" i="1"/>
  <c r="H421" i="1"/>
  <c r="H422" i="1"/>
  <c r="H424" i="1"/>
  <c r="H425" i="1"/>
  <c r="H426" i="1"/>
  <c r="H427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H448" i="1" s="1"/>
  <c r="F447" i="1"/>
  <c r="H447" i="1" s="1"/>
  <c r="F446" i="1"/>
  <c r="H446" i="1" s="1"/>
  <c r="F445" i="1"/>
  <c r="H445" i="1" s="1"/>
  <c r="F429" i="1"/>
  <c r="H429" i="1" s="1"/>
  <c r="F420" i="1"/>
  <c r="H420" i="1" s="1"/>
  <c r="F418" i="1"/>
  <c r="H418" i="1" s="1"/>
  <c r="F417" i="1"/>
  <c r="H417" i="1" s="1"/>
  <c r="F450" i="1"/>
  <c r="H450" i="1" s="1"/>
  <c r="F449" i="1"/>
  <c r="H449" i="1" s="1"/>
  <c r="F423" i="1"/>
  <c r="H423" i="1" s="1"/>
  <c r="F416" i="1"/>
  <c r="H416" i="1" s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F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<sst xmlns="http://schemas.openxmlformats.org/spreadsheetml/2006/main" count="6078" uniqueCount="1623">
  <si>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</si>
  <si>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</si>
  <si>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</si>
  <si>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</si>
  <si>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</si>
  <si>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</si>
  <si>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</si>
  <si>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</si>
  <si>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</si>
  <si>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</si>
  <si>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</si>
  <si>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</si>
  <si>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</si>
  <si>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</si>
  <si>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</si>
  <si>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</si>
  <si>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</si>
  <si>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</si>
  <si>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</si>
  <si>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</si>
  <si>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</si>
  <si>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</si>
  <si>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</si>
  <si>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</si>
  <si>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</si>
  <si>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</si>
  <si>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</si>
  <si>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</si>
  <si>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</si>
  <si>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</si>
  <si>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</si>
  <si>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</si>
  <si>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</si>
  <si>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</si>
  <si>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</si>
  <si>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</si>
  <si>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</si>
  <si>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</si>
  <si>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</si>
  <si>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</si>
  <si>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</si>
  <si>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</si>
  <si>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</si>
  <si>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</si>
  <si>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</si>
  <si>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</si>
  <si>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</si>
  <si>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</si>
  <si>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</si>
  <si>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</si>
  <si>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</si>
  <si>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</si>
  <si>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</si>
  <si>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</si>
  <si>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</si>
  <si>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</si>
  <si>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</si>
  <si>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</si>
  <si>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</si>
  <si>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</si>
  <si>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</si>
  <si>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</si>
  <si>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</si>
  <si>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</si>
  <si>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</si>
  <si>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</si>
  <si>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</si>
  <si>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</si>
  <si>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</si>
  <si>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</si>
  <si>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</si>
  <si>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</si>
  <si>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</si>
  <si>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</si>
  <si>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</si>
  <si>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</si>
  <si>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</si>
  <si>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</si>
  <si>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</si>
  <si>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</si>
  <si>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</si>
  <si>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</si>
  <si>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</si>
  <si>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</si>
  <si>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</si>
  <si>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</si>
  <si>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</si>
  <si>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</si>
  <si>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</si>
  <si>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</si>
  <si>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</si>
  <si>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</si>
  <si>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</si>
  <si>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</si>
  <si>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</si>
  <si>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</si>
  <si>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</si>
  <si>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</si>
  <si>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</si>
  <si>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</si>
  <si>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</si>
  <si>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</si>
  <si>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</si>
  <si>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</si>
  <si>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</si>
  <si>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</si>
  <si>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</si>
  <si>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</si>
  <si>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</si>
  <si>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</si>
  <si>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</si>
  <si>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</si>
  <si>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</si>
  <si>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</si>
  <si>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</si>
  <si>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</si>
  <si>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</si>
  <si>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</si>
  <si>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</si>
  <si>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</si>
  <si>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</si>
  <si>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</si>
  <si>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</si>
  <si>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</si>
  <si>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</si>
  <si>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</si>
  <si>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</si>
  <si>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</si>
  <si>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</si>
  <si>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</si>
  <si>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</si>
  <si>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</si>
  <si>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</si>
  <si>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</si>
  <si>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</si>
  <si>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</si>
  <si>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</si>
  <si>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</si>
  <si>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</si>
  <si>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</si>
  <si>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</si>
  <si>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</si>
  <si>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</si>
  <si>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</si>
  <si>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</si>
  <si>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</si>
  <si>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</si>
  <si>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</si>
  <si>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</si>
  <si>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</si>
  <si>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</si>
  <si>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</si>
  <si>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</si>
  <si>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</si>
  <si>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</si>
  <si>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</si>
  <si>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</si>
  <si>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</si>
  <si>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</si>
  <si>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</si>
  <si>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</si>
  <si>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</si>
  <si>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</si>
  <si>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</si>
  <si>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</si>
  <si>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</si>
  <si>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</si>
  <si>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</si>
  <si>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</si>
  <si>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</si>
  <si>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</si>
  <si>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</si>
  <si>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</si>
  <si>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</si>
  <si>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</si>
  <si>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</si>
  <si>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</si>
  <si>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</si>
  <si>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</si>
  <si>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</si>
  <si>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</si>
  <si>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</si>
  <si>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</si>
  <si>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</si>
  <si>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</si>
  <si>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</si>
  <si>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</si>
  <si>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</si>
  <si>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</si>
  <si>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</si>
  <si>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</si>
  <si>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</si>
  <si>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</si>
  <si>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</si>
  <si>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</si>
  <si>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</si>
  <si>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</si>
  <si>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</si>
  <si>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</si>
  <si>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</si>
  <si>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</si>
  <si>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</si>
  <si>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</si>
  <si>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</si>
  <si>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</si>
  <si>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</si>
  <si>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</si>
  <si>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</si>
  <si>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</si>
  <si>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</si>
  <si>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</si>
  <si>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</si>
  <si>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</si>
  <si>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</si>
  <si>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</si>
  <si>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</si>
  <si>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</si>
  <si>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</si>
  <si>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</si>
  <si>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</si>
  <si>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</si>
  <si>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</si>
  <si>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</si>
  <si>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</si>
  <si>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</si>
  <si>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</si>
  <si>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</si>
  <si>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</si>
  <si>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</si>
  <si>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</si>
  <si>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</si>
  <si>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</si>
  <si>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</si>
  <si>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</si>
  <si>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</si>
  <si>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</si>
  <si>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</si>
  <si>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</si>
  <si>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</si>
  <si>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</si>
  <si>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</si>
  <si>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</si>
  <si>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</si>
  <si>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</si>
  <si>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</si>
  <si>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</si>
  <si>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</si>
  <si>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</si>
  <si>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</si>
  <si>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</si>
  <si>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</si>
  <si>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</si>
  <si>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</si>
  <si>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</si>
  <si>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</si>
  <si>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</si>
  <si>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</si>
  <si>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</si>
  <si>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</si>
  <si>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</si>
  <si>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</si>
  <si>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</si>
  <si>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</si>
  <si>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</si>
  <si>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</si>
  <si>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</si>
  <si>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</si>
  <si>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</si>
  <si>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</si>
  <si>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</si>
  <si>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</si>
  <si>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</si>
  <si>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</si>
  <si>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</si>
  <si>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</si>
  <si>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</si>
  <si>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</si>
  <si>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</si>
  <si>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</si>
  <si>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</si>
  <si>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</si>
  <si>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</si>
  <si>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</si>
  <si>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</si>
  <si>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</si>
  <si>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</si>
  <si>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</si>
  <si>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</si>
  <si>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</si>
  <si>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</si>
  <si>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</si>
  <si>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</si>
  <si>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</si>
  <si>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</si>
  <si>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</si>
  <si>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</si>
  <si>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</si>
  <si>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</si>
  <si>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</si>
  <si>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</si>
  <si>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</si>
  <si>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</si>
  <si>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</si>
  <si>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</si>
  <si>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</si>
  <si>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</si>
  <si>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</si>
  <si>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</si>
  <si>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</si>
  <si>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</si>
  <si>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</si>
  <si>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</si>
  <si>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</si>
  <si>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</si>
  <si>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</si>
  <si>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</si>
  <si>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</si>
  <si>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</si>
  <si>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</si>
  <si>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</si>
  <si>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</si>
  <si>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</si>
  <si>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</si>
  <si>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</si>
  <si>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</si>
  <si>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</si>
  <si>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</si>
  <si>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</si>
  <si>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</si>
  <si>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</si>
  <si>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</si>
  <si>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</si>
  <si>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</si>
  <si>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</si>
  <si>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</si>
  <si>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</si>
  <si>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</si>
  <si>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</si>
  <si>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</si>
  <si>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</si>
  <si>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</si>
  <si>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</si>
  <si>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</si>
  <si>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</si>
  <si>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</si>
  <si>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</si>
  <si>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</si>
  <si>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</si>
  <si>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</si>
  <si>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</si>
  <si>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</si>
  <si>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</si>
  <si>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</si>
  <si>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</si>
  <si>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</si>
  <si>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</si>
  <si>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</si>
  <si>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</si>
  <si>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</si>
  <si>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</si>
  <si>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</si>
  <si>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</si>
  <si>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</si>
  <si>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</si>
  <si>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</si>
  <si>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</si>
  <si>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</si>
  <si>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</si>
  <si>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</si>
  <si>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</si>
  <si>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</si>
  <si>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</si>
  <si>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</si>
  <si>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</si>
  <si>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</si>
  <si>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</si>
  <si>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</si>
  <si>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</si>
  <si>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</si>
  <si>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</si>
  <si>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</si>
  <si>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</si>
  <si>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</si>
  <si>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</si>
  <si>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</si>
  <si>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</si>
  <si>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</si>
  <si>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</si>
  <si>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</si>
  <si>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</si>
  <si>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</si>
  <si>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</si>
  <si>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</si>
  <si>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</si>
  <si>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</si>
  <si>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</si>
  <si>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</si>
  <si>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</si>
  <si>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</si>
  <si>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</si>
  <si>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</si>
  <si>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</si>
  <si>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</si>
  <si>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</si>
  <si>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</si>
  <si>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</si>
  <si>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</si>
  <si>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</si>
  <si>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</si>
  <si>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</si>
  <si>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</si>
  <si>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</si>
  <si>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</si>
  <si>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</si>
  <si>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</si>
  <si>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</si>
  <si>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</si>
  <si>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</si>
  <si>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</si>
  <si>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</si>
  <si>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</si>
  <si>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</si>
  <si>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</si>
  <si>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</si>
  <si>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</si>
  <si>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</si>
  <si>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</si>
  <si>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</si>
  <si>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</si>
  <si>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</si>
  <si>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</si>
  <si>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</si>
  <si>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</si>
  <si>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</si>
  <si>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</si>
  <si>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</si>
  <si>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</si>
  <si>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</si>
  <si>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</si>
  <si>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</si>
  <si>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</si>
  <si>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</si>
  <si>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</si>
  <si>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</si>
  <si>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</si>
  <si>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</si>
  <si>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</si>
  <si>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</si>
  <si>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</si>
  <si>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</si>
  <si>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</si>
  <si>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</si>
  <si>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</si>
  <si>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</si>
  <si>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</si>
  <si>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</si>
  <si>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</si>
  <si>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</si>
  <si>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</si>
  <si>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</si>
  <si>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</si>
  <si>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</si>
  <si>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</si>
  <si>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</si>
  <si>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</si>
  <si>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</si>
  <si>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</si>
  <si>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</si>
  <si>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</si>
  <si>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</si>
  <si>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</si>
  <si>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</si>
  <si>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</si>
  <si>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</si>
  <si>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</si>
  <si>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</si>
  <si>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</si>
  <si>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</si>
  <si>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</si>
  <si>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</si>
  <si>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</si>
  <si>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</si>
  <si>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</si>
  <si>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</si>
  <si>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</si>
  <si>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</si>
  <si>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</si>
  <si>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</si>
  <si>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</si>
  <si>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</si>
  <si>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</si>
  <si>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</si>
  <si>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</si>
  <si>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</si>
  <si>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</si>
  <si>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</si>
  <si>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</si>
  <si>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</si>
  <si>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</si>
  <si>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</si>
  <si>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</si>
  <si>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</si>
  <si>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</si>
  <si>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</si>
  <si>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</si>
  <si>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</si>
  <si>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</si>
  <si>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</si>
  <si>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</si>
  <si>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</si>
  <si>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</si>
  <si>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</si>
  <si>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</si>
  <si>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</si>
  <si>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</si>
  <si>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</si>
  <si>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</si>
  <si>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</si>
  <si>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</si>
  <si>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</si>
  <si>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</si>
  <si>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</si>
  <si>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</si>
  <si>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</si>
  <si>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</si>
  <si>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</si>
  <si>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</si>
  <si>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</si>
  <si>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</si>
  <si>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</si>
  <si>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</si>
  <si>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</si>
  <si>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</si>
  <si>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</si>
  <si>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</si>
  <si>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</si>
  <si>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</si>
  <si>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</si>
  <si>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</si>
  <si>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</si>
  <si>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</si>
  <si>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</si>
  <si>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</si>
  <si>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</si>
  <si>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</si>
  <si>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</si>
  <si>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</si>
  <si>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</si>
  <si>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</si>
  <si>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</si>
  <si>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</si>
  <si>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</si>
  <si>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</si>
  <si>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</si>
  <si>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</si>
  <si>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</si>
  <si>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</si>
  <si>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</si>
  <si>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</si>
  <si>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</si>
  <si>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</si>
  <si>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</si>
  <si>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</si>
  <si>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</si>
  <si>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</si>
  <si>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</si>
  <si>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</si>
  <si>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</si>
  <si>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</si>
  <si>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</si>
  <si>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</si>
  <si>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</si>
  <si>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</si>
  <si>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</si>
  <si>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</si>
  <si>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</si>
  <si>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</si>
  <si>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</si>
  <si>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</si>
  <si>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</si>
  <si>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</si>
  <si>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</si>
  <si>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</si>
  <si>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</si>
  <si>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</si>
  <si>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</si>
  <si>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</si>
  <si>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</si>
  <si>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</si>
  <si>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</si>
  <si>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</si>
  <si>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</si>
  <si>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</si>
  <si>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</si>
  <si>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</si>
  <si>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</si>
  <si>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</si>
  <si>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</si>
  <si>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</si>
  <si>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</si>
  <si>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</si>
  <si>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</si>
  <si>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</si>
  <si>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</si>
  <si>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</si>
  <si>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</si>
  <si>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</si>
  <si>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</si>
  <si>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</si>
  <si>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</si>
  <si>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</si>
  <si>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</si>
  <si>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</si>
  <si>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</si>
  <si>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</si>
  <si>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</si>
  <si>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</si>
  <si>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</si>
  <si>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</si>
  <si>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</si>
  <si>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</si>
  <si>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</si>
  <si>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</si>
  <si>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</si>
  <si>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</si>
  <si>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</si>
  <si>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</si>
  <si>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</si>
  <si>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</si>
  <si>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</si>
  <si>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</si>
  <si>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</si>
  <si>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</si>
  <si>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</si>
  <si>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</si>
  <si>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</si>
  <si>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</si>
  <si>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</si>
  <si>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</si>
  <si>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</si>
  <si>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</si>
  <si>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</si>
  <si>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</si>
  <si>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</si>
  <si>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</si>
  <si>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</si>
  <si>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</si>
  <si>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</si>
  <si>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</si>
  <si>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</si>
  <si>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</si>
  <si>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</si>
  <si>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</si>
  <si>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</si>
  <si>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</si>
  <si>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</si>
  <si>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</si>
  <si>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</si>
  <si>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</si>
  <si>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</si>
  <si>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</si>
  <si>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</si>
  <si>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</si>
  <si>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</si>
  <si>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</si>
  <si>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</si>
  <si>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</si>
  <si>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</si>
  <si>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</si>
  <si>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</si>
  <si>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</si>
  <si>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</si>
  <si>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</si>
  <si>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</si>
  <si>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</si>
  <si>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</si>
  <si>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</si>
  <si>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</si>
  <si>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</si>
  <si>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</si>
  <si>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</si>
  <si>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</si>
  <si>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</si>
  <si>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</si>
  <si>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</si>
  <si>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</si>
  <si>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</si>
  <si>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</si>
  <si>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</si>
  <si>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</si>
  <si>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</si>
  <si>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</si>
  <si>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</si>
  <si>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</si>
  <si>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</si>
  <si>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</si>
  <si>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</si>
  <si>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</si>
  <si>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</si>
  <si>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</si>
  <si>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</si>
  <si>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</si>
  <si>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</si>
  <si>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</si>
  <si>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</si>
  <si>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</si>
  <si>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</si>
  <si>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</si>
  <si>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</si>
  <si>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</si>
  <si>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</si>
  <si>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</si>
  <si>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</si>
  <si>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</si>
  <si>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</si>
  <si>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</si>
  <si>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</si>
  <si>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</si>
  <si>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</si>
  <si>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</si>
  <si>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</si>
  <si>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</si>
  <si>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</si>
  <si>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</si>
  <si>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</si>
  <si>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</si>
  <si>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</si>
  <si>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</si>
  <si>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</si>
  <si>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</si>
  <si>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</si>
  <si>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</si>
  <si>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</si>
  <si>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</si>
  <si>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</si>
  <si>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</si>
  <si>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</si>
  <si>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</si>
  <si>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</si>
  <si>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</si>
  <si>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</si>
  <si>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</si>
  <si>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</si>
  <si>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</si>
  <si>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</si>
  <si>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</si>
  <si>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</si>
  <si>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</si>
  <si>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</si>
  <si>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</si>
  <si>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</si>
  <si>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</si>
  <si>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</si>
  <si>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</si>
  <si>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</si>
  <si>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</si>
  <si>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</si>
  <si>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</si>
  <si>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</si>
  <si>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</si>
  <si>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</si>
  <si>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</si>
  <si>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</si>
  <si>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</si>
  <si>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</si>
  <si>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</si>
  <si>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</si>
  <si>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</si>
  <si>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</si>
  <si>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</si>
  <si>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</si>
  <si>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</si>
  <si>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</si>
  <si>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</si>
  <si>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</si>
  <si>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</si>
  <si>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</si>
  <si>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</si>
  <si>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</si>
  <si>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</si>
  <si>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</si>
  <si>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</si>
  <si>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</si>
  <si>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</si>
  <si>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</si>
  <si>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</si>
  <si>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</si>
  <si>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</si>
  <si>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</si>
  <si>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</si>
  <si>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</si>
  <si>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</si>
  <si>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</si>
  <si>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</si>
  <si>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</si>
  <si>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</si>
  <si>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</si>
  <si>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</si>
  <si>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</si>
  <si>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</si>
  <si>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</si>
  <si>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</si>
  <si>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</si>
  <si>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</si>
  <si>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</si>
  <si>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</si>
  <si>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</si>
  <si>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</si>
  <si>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</si>
  <si>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</si>
  <si>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</si>
  <si>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</si>
  <si>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</si>
  <si>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</si>
  <si>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</si>
  <si>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</si>
  <si>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</si>
  <si>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</si>
  <si>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</si>
  <si>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</si>
  <si>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</si>
  <si>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</si>
  <si>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</si>
  <si>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</si>
  <si>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</si>
  <si>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</si>
  <si>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</si>
  <si>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</si>
  <si>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</si>
  <si>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</si>
  <si>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</si>
  <si>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</si>
  <si>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</si>
  <si>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</si>
  <si>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</si>
  <si>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</si>
  <si>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</si>
  <si>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</si>
  <si>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</si>
  <si>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</si>
  <si>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</si>
  <si>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</si>
  <si>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</si>
  <si>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</si>
  <si>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</si>
  <si>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</si>
  <si>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</si>
  <si>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</si>
  <si>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</si>
  <si>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</si>
  <si>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</si>
  <si>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</si>
  <si>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</si>
  <si>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</si>
  <si>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</si>
  <si>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</si>
  <si>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</si>
  <si>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</si>
  <si>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</si>
  <si>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</si>
  <si>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</si>
  <si>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</si>
  <si>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</si>
  <si>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</si>
  <si>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</si>
  <si>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</si>
  <si>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</si>
  <si>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</si>
  <si>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</si>
  <si>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</si>
  <si>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</si>
  <si>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</si>
  <si>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</si>
  <si>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</si>
  <si>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</si>
  <si>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</si>
  <si>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</si>
  <si>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</si>
  <si>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</si>
  <si>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</si>
  <si>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</si>
  <si>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</si>
  <si>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</si>
  <si>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</si>
  <si>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</si>
  <si>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</si>
  <si>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</si>
  <si>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</si>
  <si>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</si>
  <si>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</si>
  <si>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</si>
  <si>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</si>
  <si>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</si>
  <si>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</si>
  <si>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</si>
  <si>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</si>
  <si>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</si>
  <si>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</si>
  <si>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</si>
  <si>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</si>
  <si>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</si>
  <si>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</si>
  <si>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</si>
  <si>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</si>
  <si>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</si>
  <si>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</si>
  <si>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</si>
  <si>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</si>
  <si>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</si>
  <si>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</si>
  <si>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</si>
  <si>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</si>
  <si>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</si>
  <si>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</si>
  <si>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</si>
  <si>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</si>
  <si>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</si>
  <si>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</si>
  <si>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</si>
  <si>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</si>
  <si>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</si>
  <si>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</si>
  <si>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</si>
  <si>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</si>
  <si>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</si>
  <si>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</si>
  <si>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</si>
  <si>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</si>
  <si>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</si>
  <si>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</si>
  <si>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</si>
  <si>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</si>
  <si>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</si>
  <si>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</si>
  <si>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</si>
  <si>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</si>
  <si>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</si>
  <si>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</si>
  <si>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</si>
  <si>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</si>
  <si>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</si>
  <si>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</si>
  <si>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</si>
  <si>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</si>
  <si>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</si>
  <si>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</si>
  <si>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</si>
  <si>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</si>
  <si>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</si>
  <si>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</si>
  <si>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</si>
  <si>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</si>
  <si>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</si>
  <si>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</si>
  <si>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</si>
  <si>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</si>
  <si>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</si>
  <si>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</si>
  <si>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</si>
  <si>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</si>
  <si>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</si>
  <si>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</si>
  <si>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</si>
  <si>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</si>
  <si>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</si>
  <si>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</si>
  <si>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</si>
  <si>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</si>
  <si>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</si>
  <si>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</si>
  <si>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</si>
  <si>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</si>
  <si>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</si>
  <si>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</si>
  <si>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</si>
  <si>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</si>
  <si>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</si>
  <si>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</si>
  <si>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</si>
  <si>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</si>
  <si>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</si>
  <si>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</si>
  <si>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</si>
  <si>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</si>
  <si>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</si>
  <si>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</si>
  <si>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</si>
  <si>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</si>
  <si>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</si>
  <si>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</si>
  <si>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</si>
  <si>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</si>
  <si>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</si>
  <si>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</si>
  <si>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</si>
  <si>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</si>
  <si>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</si>
  <si>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</si>
  <si>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</si>
  <si>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</si>
  <si>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</si>
  <si>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</si>
  <si>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</si>
  <si>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</si>
  <si>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</si>
  <si>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</si>
  <si>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</si>
  <si>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</si>
  <si>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</si>
  <si>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</si>
  <si>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</si>
  <si>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</si>
  <si>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</si>
  <si>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</si>
  <si>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</si>
  <si>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</si>
  <si>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</si>
  <si>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</si>
  <si>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</si>
  <si>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</si>
  <si>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</si>
  <si>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</si>
  <si>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</si>
  <si>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</si>
  <si>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</si>
  <si>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</si>
  <si>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</si>
  <si>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</si>
  <si>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</si>
  <si>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</si>
  <si>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</si>
  <si>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</si>
  <si>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</si>
  <si>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</si>
  <si>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</si>
  <si>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</si>
  <si>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</si>
  <si>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</si>
  <si>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</si>
  <si>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</si>
  <si>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</si>
  <si>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</si>
  <si>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</si>
  <si>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</si>
  <si>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</si>
  <si>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</si>
  <si>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</si>
  <si>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</si>
  <si>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</si>
  <si>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</si>
  <si>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</si>
  <si>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</si>
  <si>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</si>
  <si>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</si>
  <si>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</si>
  <si>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</si>
  <si>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</si>
  <si>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</si>
  <si>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</si>
  <si>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</si>
  <si>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</si>
  <si>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</si>
  <si>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</si>
  <si>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</si>
  <si>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</si>
  <si>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</si>
  <si>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</si>
  <si>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</si>
  <si>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</si>
  <si>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</si>
  <si>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</si>
  <si>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</si>
  <si>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</si>
  <si>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</si>
  <si>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</si>
  <si>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</si>
  <si>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</si>
  <si>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</si>
  <si>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</si>
  <si>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</si>
  <si>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</si>
  <si>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</si>
  <si>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</si>
  <si>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</si>
  <si>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</si>
  <si>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</si>
  <si>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</si>
  <si>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</si>
  <si>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</si>
  <si>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</si>
  <si>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</si>
  <si>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</si>
  <si>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</si>
  <si>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</si>
  <si>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</si>
  <si>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</si>
  <si>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</si>
  <si>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</si>
  <si>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</si>
  <si>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</si>
  <si>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</si>
  <si>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</si>
  <si>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</si>
  <si>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</si>
  <si>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</si>
  <si>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</si>
  <si>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</si>
  <si>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</si>
  <si>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</si>
  <si>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</si>
  <si>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</si>
  <si>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</si>
  <si>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</si>
  <si>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</si>
  <si>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</si>
  <si>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</si>
  <si>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</si>
  <si>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</si>
  <si>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</si>
  <si>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</si>
  <si>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</si>
  <si>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</si>
  <si>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</si>
  <si>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</si>
  <si>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</si>
  <si>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</si>
  <si>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</si>
  <si>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</si>
  <si>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</si>
  <si>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</si>
  <si>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</si>
  <si>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</si>
  <si>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</si>
  <si>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</si>
  <si>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</si>
  <si>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</si>
  <si>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</si>
  <si>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</si>
  <si>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</si>
  <si>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</si>
  <si>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</si>
  <si>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</si>
  <si>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</si>
  <si>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</si>
  <si>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</si>
  <si>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</si>
  <si>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</si>
  <si>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</si>
  <si>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</si>
  <si>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</si>
  <si>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</si>
  <si>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</si>
  <si>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</si>
  <si>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</si>
  <si>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</si>
  <si>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</si>
  <si>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</si>
  <si>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</si>
  <si>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</si>
  <si>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</si>
  <si>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</si>
  <si>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</si>
  <si>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</si>
  <si>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</si>
  <si>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</si>
  <si>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</si>
  <si>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</si>
  <si>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</si>
  <si>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</si>
  <si>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</si>
  <si>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</si>
  <si>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</si>
  <si>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</si>
  <si>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</si>
  <si>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</si>
  <si>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</si>
  <si>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</si>
  <si>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</si>
  <si>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</si>
  <si>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</si>
  <si>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</si>
  <si>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</si>
  <si>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</si>
  <si>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</si>
  <si>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</si>
  <si>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</si>
  <si>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</si>
  <si>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</si>
  <si>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</si>
  <si>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</si>
  <si>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</si>
  <si>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</si>
  <si>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</si>
  <si>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</si>
  <si>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</si>
  <si>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</si>
  <si>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</si>
  <si>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</si>
  <si>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</si>
  <si>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</si>
  <si>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</si>
  <si>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</si>
  <si>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</si>
  <si>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</si>
  <si>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</si>
  <si>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</si>
  <si>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</si>
  <si>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</si>
  <si>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</si>
  <si>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</si>
  <si>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</si>
  <si>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</si>
  <si>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</si>
  <si>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</si>
  <si>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</si>
  <si>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</si>
  <si>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</si>
  <si>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</si>
  <si>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</si>
  <si>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</si>
  <si>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</si>
  <si>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</si>
  <si>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</si>
  <si>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</si>
  <si>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</si>
  <si>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</si>
  <si>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</si>
  <si>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</si>
  <si>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</si>
  <si>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</si>
  <si>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</si>
  <si>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</si>
  <si>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</si>
  <si>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</si>
  <si>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</si>
  <si>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</si>
  <si>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</si>
  <si>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</si>
  <si>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</si>
  <si>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</si>
  <si>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</si>
  <si>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</si>
  <si>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</si>
  <si>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</si>
  <si>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</si>
  <si>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</si>
  <si>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</si>
  <si>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</si>
  <si>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</si>
  <si>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</si>
  <si>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</si>
  <si>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</si>
  <si>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</si>
  <si>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</si>
  <si>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</si>
  <si>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</si>
  <si>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</si>
  <si>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</si>
  <si>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</si>
  <si>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</si>
  <si>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</si>
  <si>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</si>
  <si>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</si>
  <si>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</si>
  <si>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</si>
  <si>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</si>
  <si>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</si>
  <si>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</si>
  <si>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</si>
  <si>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</si>
  <si>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</si>
  <si>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</si>
  <si>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</si>
  <si>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</si>
  <si>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</si>
  <si>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</si>
  <si>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</si>
  <si>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</si>
  <si>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</si>
  <si>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</si>
  <si>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</si>
  <si>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</si>
  <si>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</si>
  <si>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</si>
  <si>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</si>
  <si>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</si>
  <si>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</si>
  <si>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</si>
  <si>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</si>
  <si>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</si>
  <si>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</si>
  <si>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</si>
  <si>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</si>
  <si>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</si>
  <si>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</si>
  <si>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</si>
  <si>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</si>
  <si>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</si>
  <si>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</si>
  <si>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</si>
  <si>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</si>
  <si>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</si>
  <si>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</si>
  <si>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</si>
  <si>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</si>
  <si>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</si>
  <si>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</si>
  <si>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</si>
  <si>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</si>
  <si>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</si>
  <si>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</si>
  <si>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</si>
  <si>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</si>
  <si>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</si>
  <si>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</si>
  <si>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</si>
  <si>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</si>
  <si>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</si>
  <si>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</si>
  <si>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</si>
  <si>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</si>
  <si>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</si>
  <si>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</si>
  <si>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</si>
  <si>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</si>
  <si>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</si>
  <si>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</si>
  <si>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</si>
  <si>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</si>
  <si>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</si>
  <si>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</si>
  <si>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</si>
  <si>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</si>
  <si>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</si>
  <si>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</si>
  <si>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</si>
  <si>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</si>
  <si>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</si>
  <si>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</si>
  <si>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</si>
  <si>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</si>
  <si>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</si>
  <si>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</si>
  <si>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</si>
  <si>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</si>
  <si>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</si>
  <si>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</si>
  <si>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</si>
  <si>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</si>
  <si>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</si>
  <si>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</si>
  <si>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</si>
  <si>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</si>
  <si>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</si>
  <si>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</si>
  <si>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</si>
  <si>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</si>
  <si>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</si>
  <si>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</si>
  <si>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</si>
  <si>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</si>
  <si>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</si>
  <si>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</si>
  <si>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</si>
  <si>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</si>
  <si>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</si>
  <si>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</si>
  <si>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</si>
  <si>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</si>
  <si>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</si>
  <si>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</si>
  <si>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</si>
  <si>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</si>
  <si>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</si>
  <si>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</si>
  <si>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</si>
  <si>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</si>
  <si>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</si>
  <si>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</si>
  <si>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</si>
  <si>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</si>
  <si>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</si>
  <si>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</si>
  <si>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</si>
  <si>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</si>
  <si>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</si>
  <si>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</si>
  <si>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</si>
  <si>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</si>
  <si>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</si>
  <si>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</si>
  <si>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</si>
  <si>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</si>
  <si>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</si>
  <si>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</si>
  <si>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</si>
  <si>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</si>
  <si>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</si>
  <si>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</si>
  <si>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</si>
  <si>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</si>
  <si>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</si>
  <si>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</si>
  <si>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</si>
  <si>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</si>
  <si>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</si>
  <si>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</si>
  <si>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</si>
  <si>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</si>
  <si>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</si>
  <si>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</si>
  <si>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</si>
  <si>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</si>
  <si>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</si>
  <si>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</si>
  <si>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</si>
  <si>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</si>
  <si>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</si>
  <si>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</si>
  <si>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</si>
  <si>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</si>
  <si>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</si>
  <si>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</si>
  <si>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</si>
  <si>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</si>
  <si>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</si>
  <si>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</si>
  <si>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</si>
  <si>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</si>
  <si>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</si>
  <si>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</si>
  <si>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</si>
  <si>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</si>
  <si>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</si>
  <si>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</si>
  <si>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</si>
  <si>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</si>
  <si>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</si>
  <si>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</si>
  <si>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</si>
  <si>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</si>
  <si>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</si>
  <si>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</si>
  <si>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</si>
  <si>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</si>
  <si>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</si>
  <si>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</si>
  <si>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</si>
  <si>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</si>
  <si>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</si>
  <si>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</si>
  <si>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</si>
  <si>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</si>
  <si>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</si>
  <si>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</si>
  <si>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</si>
  <si>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</si>
  <si>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</si>
  <si>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</si>
  <si>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</si>
  <si>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</si>
  <si>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</si>
  <si>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</si>
  <si>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</si>
  <si>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</si>
  <si>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</si>
  <si>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</si>
  <si>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</si>
  <si>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</si>
  <si>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</si>
  <si>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</si>
  <si>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</si>
  <si>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</si>
  <si>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</si>
  <si>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</si>
  <si>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</si>
  <si>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</si>
  <si>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</si>
  <si>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</si>
  <si>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</si>
  <si>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</si>
  <si>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</si>
  <si>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</si>
  <si>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</si>
  <si>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</si>
  <si>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</si>
  <si>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</si>
  <si>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</si>
  <si>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</si>
  <si>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</si>
  <si>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</si>
  <si>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</si>
  <si>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</si>
  <si>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</si>
  <si>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</si>
  <si>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</si>
  <si>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</si>
  <si>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</si>
  <si>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</si>
  <si>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</si>
  <si>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</si>
  <si>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</si>
  <si>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</si>
  <si>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</si>
  <si>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</si>
  <si>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</si>
  <si>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</si>
  <si>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</si>
  <si>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</si>
  <si>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</si>
  <si>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</si>
  <si>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</si>
  <si>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</si>
  <si>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</si>
  <si>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</si>
  <si>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</si>
  <si>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</si>
  <si>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</si>
  <si>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</si>
  <si>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</si>
  <si>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</si>
  <si>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</si>
  <si>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</si>
  <si>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</si>
  <si>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</si>
  <si>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</si>
  <si>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</si>
  <si>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</si>
  <si>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</si>
  <si>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</si>
  <si>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</si>
  <si>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</si>
  <si>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</si>
  <si>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</si>
  <si>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</si>
  <si>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</si>
  <si>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</si>
  <si>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</si>
  <si>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</si>
  <si>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</si>
  <si>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</si>
  <si>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</si>
  <si>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</si>
  <si>
    <t>Cobertura da Secretária de Agricultura com serviço e mão de obra</t>
  </si>
  <si>
    <t xml:space="preserve">Reestruturação da secretaria </t>
  </si>
  <si>
    <t xml:space="preserve">É necessario a cobertura em razão da infiltração que existe no predio. </t>
  </si>
  <si>
    <t>Serviço de mão de obra para manutenção de prédios públicos</t>
  </si>
  <si>
    <t>empreitada</t>
  </si>
  <si>
    <t>Serviço de Mão de Obra para manutenção e conservação de prédios públicos</t>
  </si>
  <si>
    <t>Aquisição de Materiais para manutenção de prédios públicos</t>
  </si>
  <si>
    <t>m²</t>
  </si>
  <si>
    <t>sim/mão de obras</t>
  </si>
  <si>
    <t>Aquisição de material para a manutenção e conservação dos prédios públicos</t>
  </si>
  <si>
    <t>Aquisição de Cortinas e Persianas</t>
  </si>
  <si>
    <t>sim/instalaçao</t>
  </si>
  <si>
    <t>Aquisição de cortinas e Persianas para a proteção das salas dos prédios públicos</t>
  </si>
  <si>
    <t>Instalação de Cortinas e Persianas</t>
  </si>
  <si>
    <t>Instalação de cortinas e Persianas para a proteção das salas dos prédios públicos</t>
  </si>
  <si>
    <t>Óleos e Lubrificantes</t>
  </si>
  <si>
    <t>lt/bld</t>
  </si>
  <si>
    <t>Aquisição de óleos e lubrificantes para a frota municipal</t>
  </si>
  <si>
    <t>locação, instalação,  de software de orçamentação eletrônica</t>
  </si>
  <si>
    <t>Fornecimento de locação, instalação, treinamento e atualização de software de orçamento</t>
  </si>
  <si>
    <t>instalação e manutenção de câmaras de videomonitoramento</t>
  </si>
  <si>
    <t>Serviço de instalação e manutenção de câmaras de videomonitoramento</t>
  </si>
  <si>
    <t>câmaras de videomonitoramento e material para instalação</t>
  </si>
  <si>
    <t>sim/serviço</t>
  </si>
  <si>
    <t>Aquisição de câmaras de monitoramento</t>
  </si>
  <si>
    <t xml:space="preserve">Construção de Novo Pavilhão no Parque de Maquinas </t>
  </si>
  <si>
    <t>Material e mão de obra</t>
  </si>
  <si>
    <t>Alta</t>
  </si>
  <si>
    <t xml:space="preserve">Projeto e execução de rede de iluminação da Estrada Genuino Techio, trevo e portico. </t>
  </si>
  <si>
    <t xml:space="preserve">Pista de Rodeios </t>
  </si>
  <si>
    <t xml:space="preserve">Projeto e Execução da rede de Iluminação Pública </t>
  </si>
  <si>
    <t>Pavilhão da Secretaria de Obras</t>
  </si>
  <si>
    <t>Garagem centro administrativo</t>
  </si>
  <si>
    <t xml:space="preserve">media </t>
  </si>
  <si>
    <t xml:space="preserve">Pavimentação pedras irregulares </t>
  </si>
  <si>
    <t>Cobertura de áreas na EMEI (Playground e Solários)</t>
  </si>
  <si>
    <t xml:space="preserve">Material e equipamento de acessibilidade </t>
  </si>
  <si>
    <t>Acessibilidade RBC, material e equipamento</t>
  </si>
  <si>
    <t>Material e equipamento</t>
  </si>
  <si>
    <t xml:space="preserve">Material e equipamentos equipes E-MULT </t>
  </si>
  <si>
    <t>Material para oficinas da Saúde Mental</t>
  </si>
  <si>
    <t xml:space="preserve">Material para oficinas da Saúde Mental prevista na resolução nº 403/11 - CIB/RS </t>
  </si>
  <si>
    <t>Material e equipamentos equipes E-MULT (Oficinas)</t>
  </si>
  <si>
    <t>Material para cercamento</t>
  </si>
  <si>
    <t>UN.</t>
  </si>
  <si>
    <t xml:space="preserve">Aquisição de uma Motoniveladora </t>
  </si>
  <si>
    <t xml:space="preserve">Motoniveladora </t>
  </si>
  <si>
    <t xml:space="preserve">Equipamento Agrícola Permanente </t>
  </si>
  <si>
    <t>Kit Fenação</t>
  </si>
  <si>
    <t xml:space="preserve">Não </t>
  </si>
  <si>
    <t xml:space="preserve">Para troca de equipamento </t>
  </si>
  <si>
    <t xml:space="preserve">Serviços de terceiros </t>
  </si>
  <si>
    <t>Contratação de empresa ou profissional Autonomo para a prestação de serviços tecnicos profissionais na Area de Geologia.</t>
  </si>
  <si>
    <t xml:space="preserve">Serviço tecnico profissional especializado na area de Geologia. </t>
  </si>
  <si>
    <t>Meses</t>
  </si>
  <si>
    <t>Equipamento e material permanente</t>
  </si>
  <si>
    <t>Rolo Compactador Automotriz</t>
  </si>
  <si>
    <t>Aquisição de um rolo compactador automotriz</t>
  </si>
  <si>
    <t xml:space="preserve">Aquisição de uma Motoniveladora, para manuntenção das estradas, ruas e acesso municipais. </t>
  </si>
  <si>
    <t xml:space="preserve">Aquisição de um rolo compactador automotriz, para manuntenção das estradas, ruas e acesso municipais. </t>
  </si>
  <si>
    <t xml:space="preserve">Material grafico </t>
  </si>
  <si>
    <t>Banners, cartazes e cupons</t>
  </si>
  <si>
    <t>Material grafico</t>
  </si>
  <si>
    <t xml:space="preserve">Capas para blocos de produtor rural </t>
  </si>
  <si>
    <t xml:space="preserve">Media </t>
  </si>
  <si>
    <t>Para o programa Nota Premiada, Nota Fiscal Gaúcha e Programa Educação Fiscal.</t>
  </si>
  <si>
    <t>Capas para armazenamento dos blocos rurais para serem distribuidas aos produtores rurais do municipio.</t>
  </si>
  <si>
    <t xml:space="preserve">Obra de excecução de muro e asfalto na Sec. De Saúde </t>
  </si>
  <si>
    <t>Execução de novos acessos, calçadas e coberturas na Escola Municipal Brasilina Abreu Terra</t>
  </si>
  <si>
    <t>Media</t>
  </si>
  <si>
    <t>PLAYGROUND com grama sintética para a EMEF Brasilina Abreu Terra</t>
  </si>
  <si>
    <t>Aquisição de grama sintética para o playground da EMEI Pequeno Aprendiz</t>
  </si>
  <si>
    <t>Aquisição de Convênios Bancários</t>
  </si>
  <si>
    <t xml:space="preserve">Serviço de terceiros </t>
  </si>
  <si>
    <t xml:space="preserve">Anual </t>
  </si>
  <si>
    <t xml:space="preserve">Alta </t>
  </si>
  <si>
    <t>Credenciamento de instituições financeiras autorizadas pelo Banco Central para prestação de serviços de arrecadação de tributos municipais.</t>
  </si>
  <si>
    <t>Aquisição de materiais para ligação poço artesiano</t>
  </si>
  <si>
    <t xml:space="preserve"> UN.</t>
  </si>
  <si>
    <t>Aquisição de materiais para ligação poço artesiano do Anexo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</si>
</sst>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 &quot;#,##0.00"/>
    <numFmt numFmtId="167" formatCode="d/m/yyyy"/>
    <numFmt numFmtId="168" formatCode="_-&quot;R$ &quot;* #,##0.00_-;&quot;-R$ &quot;* #,##0.00_-;_-&quot;R$ &quot;* \-??_-;_-@_-"/>
    <numFmt numFmtId="169" formatCode="_-[$R$-416]\ * #,##0.00_-;\-[$R$-416]\ * #,##0.00_-;_-[$R$-416]\ * &quot;-&quot;??_-;_-@_-"/>
    <numFmt numFmtId="170" formatCode="dd/mm/yy;@"/>
    <numFmt numFmtId="171" formatCode="mmmm/yyyy"/>
    <numFmt numFmtId="172" formatCode="mmmm/\ yyyy"/>
    <numFmt numFmtId="173" formatCode="mmmm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8" fontId="11" fillId="0" borderId="0" applyBorder="0" applyProtection="0"/>
    <xf numFmtId="0" fontId="1" fillId="4" borderId="0" applyNumberFormat="0" applyBorder="0" applyAlignment="0" applyProtection="0"/>
  </cellStyleXfs>
  <cellXfs count="181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4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5" fontId="0" fillId="0" borderId="1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/>
    </xf>
    <xf numFmtId="169" fontId="2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4" fillId="0" borderId="1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 shrinkToFit="1"/>
    </xf>
    <xf numFmtId="169" fontId="0" fillId="0" borderId="1" xfId="1" applyNumberFormat="1" applyFont="1" applyBorder="1" applyAlignment="1">
      <alignment horizontal="right" vertical="center" shrinkToFit="1"/>
    </xf>
    <xf numFmtId="169" fontId="5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 applyProtection="1">
      <alignment horizontal="right" vertical="center"/>
    </xf>
    <xf numFmtId="169" fontId="5" fillId="0" borderId="1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right"/>
    </xf>
    <xf numFmtId="170" fontId="0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 wrapText="1"/>
    </xf>
    <xf numFmtId="170" fontId="4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 shrinkToFit="1"/>
    </xf>
    <xf numFmtId="170" fontId="0" fillId="0" borderId="1" xfId="0" applyNumberFormat="1" applyFont="1" applyBorder="1" applyAlignment="1">
      <alignment horizontal="right" shrinkToFit="1"/>
    </xf>
    <xf numFmtId="170" fontId="5" fillId="0" borderId="1" xfId="0" applyNumberFormat="1" applyFont="1" applyBorder="1" applyAlignment="1">
      <alignment horizontal="right"/>
    </xf>
    <xf numFmtId="170" fontId="5" fillId="0" borderId="1" xfId="4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5" fontId="0" fillId="0" borderId="1" xfId="0" applyNumberFormat="1" applyFont="1" applyBorder="1" applyAlignment="1">
      <alignment horizontal="right" vertical="center" wrapText="1"/>
    </xf>
    <xf numFmtId="44" fontId="4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9" fontId="0" fillId="0" borderId="1" xfId="1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5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1" fontId="16" fillId="0" borderId="1" xfId="2" applyNumberFormat="1" applyFont="1" applyBorder="1" applyAlignment="1"/>
    <xf numFmtId="172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3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44" fontId="0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 shrinkToFit="1"/>
    </xf>
    <xf numFmtId="44" fontId="0" fillId="0" borderId="1" xfId="1" applyFont="1" applyBorder="1" applyAlignment="1">
      <alignment horizontal="right" shrinkToFit="1"/>
    </xf>
    <xf numFmtId="44" fontId="5" fillId="0" borderId="1" xfId="1" applyFont="1" applyBorder="1" applyAlignment="1">
      <alignment horizontal="right"/>
    </xf>
    <xf numFmtId="44" fontId="5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44" fontId="14" fillId="0" borderId="1" xfId="1" applyFont="1" applyBorder="1" applyAlignment="1">
      <alignment horizontal="right"/>
    </xf>
    <xf numFmtId="44" fontId="16" fillId="0" borderId="1" xfId="1" applyFont="1" applyBorder="1" applyAlignment="1">
      <alignment horizontal="right"/>
    </xf>
    <xf numFmtId="44" fontId="15" fillId="2" borderId="1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/>
    <xf numFmtId="0" fontId="17" fillId="0" borderId="1" xfId="0" applyFont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4" fontId="17" fillId="0" borderId="1" xfId="1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right"/>
    </xf>
    <xf numFmtId="44" fontId="17" fillId="0" borderId="2" xfId="1" applyFont="1" applyBorder="1" applyAlignment="1">
      <alignment horizontal="left"/>
    </xf>
    <xf numFmtId="14" fontId="0" fillId="0" borderId="1" xfId="0" applyNumberFormat="1" applyBorder="1"/>
    <xf numFmtId="44" fontId="0" fillId="0" borderId="1" xfId="1" applyFont="1" applyBorder="1"/>
    <xf numFmtId="165" fontId="18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1" applyFont="1" applyBorder="1" applyAlignment="1">
      <alignment horizontal="right"/>
    </xf>
    <xf numFmtId="0" fontId="4" fillId="0" borderId="2" xfId="0" applyFont="1" applyBorder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169" fontId="0" fillId="0" borderId="2" xfId="1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14" fillId="0" borderId="1" xfId="0" applyFont="1" applyBorder="1"/>
    <xf numFmtId="0" fontId="14" fillId="0" borderId="0" xfId="0" applyFont="1"/>
  </cellXfs>
  <cellStyles count="7">
    <cellStyle name="40% - Ênfase3" xfId="6" builtinId="39"/>
    <cellStyle name="Moeda" xfId="1" builtinId="4"/>
    <cellStyle name="Moeda 2" xfId="5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2"/>
  <sheetViews>
    <sheetView tabSelected="1" topLeftCell="D736" workbookViewId="0">
      <selection activeCell="D747" sqref="D747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1540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1541</v>
      </c>
      <c r="B3" s="34" t="s">
        <v>33</v>
      </c>
      <c r="C3" s="34" t="s">
        <v>65</v>
      </c>
      <c r="D3" s="34" t="s">
        <v>65</v>
      </c>
      <c r="E3" s="34" t="s">
        <v>1529</v>
      </c>
      <c r="F3" s="42"/>
      <c r="G3" s="20">
        <v>1253000.1000000001</v>
      </c>
      <c r="H3" s="60">
        <f>420000+200000+300000+6000+317000.1+10000</f>
        <v>1253000.1000000001</v>
      </c>
      <c r="I3" s="35" t="s">
        <v>918</v>
      </c>
      <c r="J3" s="75">
        <v>44928</v>
      </c>
      <c r="K3" s="35" t="s">
        <v>56</v>
      </c>
      <c r="L3" s="35" t="s">
        <v>1530</v>
      </c>
    </row>
    <row r="4" spans="1:12">
      <c r="A4" s="140" t="s">
        <v>1541</v>
      </c>
      <c r="B4" s="34" t="s">
        <v>0</v>
      </c>
      <c r="C4" s="34" t="s">
        <v>66</v>
      </c>
      <c r="D4" s="34" t="s">
        <v>66</v>
      </c>
      <c r="E4" s="34" t="s">
        <v>1529</v>
      </c>
      <c r="F4" s="42"/>
      <c r="G4" s="20">
        <v>1355500.9</v>
      </c>
      <c r="H4" s="60">
        <f>500000+250000+7500+588000.9+10000</f>
        <v>1355500.9</v>
      </c>
      <c r="I4" s="35" t="s">
        <v>918</v>
      </c>
      <c r="J4" s="75">
        <v>44929</v>
      </c>
      <c r="K4" s="35" t="s">
        <v>56</v>
      </c>
      <c r="L4" s="35" t="s">
        <v>1530</v>
      </c>
    </row>
    <row r="5" spans="1:12" ht="18.75" customHeight="1">
      <c r="A5" s="140" t="s">
        <v>1541</v>
      </c>
      <c r="B5" s="49" t="s">
        <v>0</v>
      </c>
      <c r="C5" s="49" t="s">
        <v>1100</v>
      </c>
      <c r="D5" s="49" t="s">
        <v>1100</v>
      </c>
      <c r="E5" s="40" t="s">
        <v>53</v>
      </c>
      <c r="F5" s="86">
        <f>10+2+4+70+8+4+7</f>
        <v>105</v>
      </c>
      <c r="G5" s="110">
        <v>105</v>
      </c>
      <c r="H5" s="120">
        <v>1050</v>
      </c>
      <c r="I5" s="35" t="s">
        <v>918</v>
      </c>
      <c r="J5" s="76">
        <v>44928</v>
      </c>
      <c r="K5" s="35" t="s">
        <v>56</v>
      </c>
      <c r="L5" s="34" t="s">
        <v>1101</v>
      </c>
    </row>
    <row r="6" spans="1:12">
      <c r="A6" s="140" t="s">
        <v>1541</v>
      </c>
      <c r="B6" s="37" t="s">
        <v>879</v>
      </c>
      <c r="C6" s="34" t="s">
        <v>892</v>
      </c>
      <c r="D6" s="34" t="s">
        <v>893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933</v>
      </c>
      <c r="J6" s="75" t="s">
        <v>4</v>
      </c>
      <c r="K6" s="37"/>
      <c r="L6" s="36" t="s">
        <v>5</v>
      </c>
    </row>
    <row r="7" spans="1:12">
      <c r="A7" s="140" t="s">
        <v>1541</v>
      </c>
      <c r="B7" s="36" t="s">
        <v>0</v>
      </c>
      <c r="C7" s="34" t="s">
        <v>50</v>
      </c>
      <c r="D7" s="36" t="s">
        <v>891</v>
      </c>
      <c r="E7" s="49" t="s">
        <v>53</v>
      </c>
      <c r="F7" s="42">
        <v>60</v>
      </c>
      <c r="H7" s="60">
        <f>30000+1000</f>
        <v>31000</v>
      </c>
      <c r="I7" s="35" t="s">
        <v>933</v>
      </c>
      <c r="J7" s="75" t="s">
        <v>9</v>
      </c>
      <c r="K7" s="37"/>
      <c r="L7" s="36" t="s">
        <v>10</v>
      </c>
    </row>
    <row r="8" spans="1:12">
      <c r="A8" s="140" t="s">
        <v>1541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918</v>
      </c>
      <c r="J8" s="75" t="s">
        <v>14</v>
      </c>
      <c r="K8" s="37"/>
      <c r="L8" s="36" t="s">
        <v>15</v>
      </c>
    </row>
    <row r="9" spans="1:12" s="7" customFormat="1">
      <c r="A9" s="140" t="s">
        <v>1541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933</v>
      </c>
      <c r="J9" s="77" t="s">
        <v>31</v>
      </c>
      <c r="K9" s="96"/>
      <c r="L9" s="38" t="s">
        <v>32</v>
      </c>
    </row>
    <row r="10" spans="1:12">
      <c r="A10" s="140" t="s">
        <v>1541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933</v>
      </c>
      <c r="J10" s="75" t="s">
        <v>31</v>
      </c>
      <c r="K10" s="37"/>
      <c r="L10" s="36" t="s">
        <v>39</v>
      </c>
    </row>
    <row r="11" spans="1:12">
      <c r="A11" s="140" t="s">
        <v>1541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933</v>
      </c>
      <c r="J11" s="75">
        <v>45361</v>
      </c>
      <c r="K11" s="37"/>
      <c r="L11" s="36" t="s">
        <v>43</v>
      </c>
    </row>
    <row r="12" spans="1:12">
      <c r="A12" s="140" t="s">
        <v>1541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933</v>
      </c>
      <c r="J12" s="75">
        <v>45412</v>
      </c>
      <c r="K12" s="37"/>
      <c r="L12" s="36" t="s">
        <v>49</v>
      </c>
    </row>
    <row r="13" spans="1:12" s="7" customFormat="1">
      <c r="A13" s="140" t="s">
        <v>1541</v>
      </c>
      <c r="B13" s="38" t="s">
        <v>33</v>
      </c>
      <c r="C13" s="38" t="s">
        <v>33</v>
      </c>
      <c r="D13" s="38" t="s">
        <v>1090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933</v>
      </c>
      <c r="J13" s="77">
        <v>45301</v>
      </c>
      <c r="K13" s="39"/>
      <c r="L13" s="38" t="s">
        <v>1091</v>
      </c>
    </row>
    <row r="14" spans="1:12">
      <c r="A14" s="140" t="s">
        <v>1541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1140</v>
      </c>
      <c r="J14" s="78"/>
      <c r="K14" s="12"/>
      <c r="L14" s="12"/>
    </row>
    <row r="15" spans="1:12">
      <c r="A15" s="140" t="s">
        <v>1541</v>
      </c>
      <c r="B15" s="12" t="s">
        <v>0</v>
      </c>
      <c r="C15" s="40" t="s">
        <v>55</v>
      </c>
      <c r="D15" s="12" t="s">
        <v>1018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933</v>
      </c>
      <c r="J15" s="78"/>
      <c r="K15" s="12" t="s">
        <v>56</v>
      </c>
      <c r="L15" s="41" t="s">
        <v>57</v>
      </c>
    </row>
    <row r="16" spans="1:12">
      <c r="A16" s="140" t="s">
        <v>1541</v>
      </c>
      <c r="B16" s="12" t="s">
        <v>0</v>
      </c>
      <c r="C16" s="12" t="s">
        <v>59</v>
      </c>
      <c r="D16" s="12" t="s">
        <v>1019</v>
      </c>
      <c r="E16" s="12" t="s">
        <v>651</v>
      </c>
      <c r="F16" s="114">
        <v>24</v>
      </c>
      <c r="G16" s="143">
        <v>60.91</v>
      </c>
      <c r="H16" s="60">
        <f>G16*F16</f>
        <v>1461.84</v>
      </c>
      <c r="I16" s="72" t="s">
        <v>933</v>
      </c>
      <c r="J16" s="78"/>
      <c r="K16" s="12" t="s">
        <v>56</v>
      </c>
      <c r="L16" s="12"/>
    </row>
    <row r="17" spans="1:27">
      <c r="A17" s="140" t="s">
        <v>1541</v>
      </c>
      <c r="B17" s="12" t="s">
        <v>0</v>
      </c>
      <c r="C17" s="12" t="s">
        <v>1095</v>
      </c>
      <c r="D17" s="12" t="s">
        <v>1094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933</v>
      </c>
      <c r="J17" s="78"/>
      <c r="K17" s="12" t="s">
        <v>56</v>
      </c>
      <c r="L17" s="12"/>
    </row>
    <row r="18" spans="1:27">
      <c r="A18" s="140" t="s">
        <v>1541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933</v>
      </c>
      <c r="J18" s="78"/>
      <c r="K18" s="12" t="s">
        <v>56</v>
      </c>
      <c r="L18" s="12"/>
    </row>
    <row r="19" spans="1:27">
      <c r="A19" s="140" t="s">
        <v>1541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933</v>
      </c>
      <c r="J19" s="78"/>
      <c r="K19" s="12" t="s">
        <v>56</v>
      </c>
      <c r="L19" s="12"/>
    </row>
    <row r="20" spans="1:27">
      <c r="A20" s="140" t="s">
        <v>1541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933</v>
      </c>
      <c r="J20" s="78"/>
      <c r="K20" s="12" t="s">
        <v>56</v>
      </c>
      <c r="L20" s="12"/>
    </row>
    <row r="21" spans="1:27">
      <c r="A21" s="140" t="s">
        <v>1541</v>
      </c>
      <c r="B21" s="36" t="s">
        <v>71</v>
      </c>
      <c r="C21" s="36" t="s">
        <v>67</v>
      </c>
      <c r="D21" s="36" t="s">
        <v>68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933</v>
      </c>
      <c r="J21" s="75"/>
      <c r="K21" s="37"/>
      <c r="L21" s="36" t="s">
        <v>69</v>
      </c>
    </row>
    <row r="22" spans="1:27">
      <c r="A22" s="140" t="s">
        <v>1541</v>
      </c>
      <c r="B22" s="36" t="s">
        <v>71</v>
      </c>
      <c r="C22" s="36" t="s">
        <v>1020</v>
      </c>
      <c r="D22" s="36" t="s">
        <v>1021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933</v>
      </c>
      <c r="J22" s="75"/>
      <c r="K22" s="37"/>
      <c r="L22" s="36" t="s">
        <v>70</v>
      </c>
    </row>
    <row r="23" spans="1:27">
      <c r="A23" s="140" t="s">
        <v>1541</v>
      </c>
      <c r="B23" s="36" t="s">
        <v>33</v>
      </c>
      <c r="C23" s="36" t="s">
        <v>1022</v>
      </c>
      <c r="D23" s="36" t="s">
        <v>72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918</v>
      </c>
      <c r="J23" s="75">
        <v>45293</v>
      </c>
      <c r="K23" s="37"/>
      <c r="L23" s="36" t="s">
        <v>73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1541</v>
      </c>
      <c r="B24" s="36" t="s">
        <v>0</v>
      </c>
      <c r="C24" s="36" t="s">
        <v>74</v>
      </c>
      <c r="D24" s="36" t="s">
        <v>75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933</v>
      </c>
      <c r="J24" s="75">
        <v>45324</v>
      </c>
      <c r="K24" s="36"/>
      <c r="L24" s="36" t="s">
        <v>76</v>
      </c>
    </row>
    <row r="25" spans="1:27">
      <c r="A25" s="140" t="s">
        <v>1541</v>
      </c>
      <c r="B25" s="36" t="s">
        <v>77</v>
      </c>
      <c r="C25" s="36" t="s">
        <v>11</v>
      </c>
      <c r="D25" s="36" t="s">
        <v>78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933</v>
      </c>
      <c r="J25" s="75">
        <v>45338</v>
      </c>
      <c r="K25" s="37"/>
      <c r="L25" s="36" t="s">
        <v>79</v>
      </c>
    </row>
    <row r="26" spans="1:27">
      <c r="A26" s="140" t="s">
        <v>1541</v>
      </c>
      <c r="B26" s="36" t="s">
        <v>33</v>
      </c>
      <c r="C26" s="36" t="s">
        <v>80</v>
      </c>
      <c r="D26" s="36" t="s">
        <v>81</v>
      </c>
      <c r="E26" s="36" t="s">
        <v>82</v>
      </c>
      <c r="F26" s="42">
        <v>8</v>
      </c>
      <c r="G26" s="20" t="s">
        <v>83</v>
      </c>
      <c r="H26" s="60" t="s">
        <v>84</v>
      </c>
      <c r="I26" s="35" t="s">
        <v>933</v>
      </c>
      <c r="J26" s="75">
        <v>45352</v>
      </c>
      <c r="K26" s="37"/>
      <c r="L26" s="43" t="s">
        <v>85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1541</v>
      </c>
      <c r="B27" s="36" t="s">
        <v>33</v>
      </c>
      <c r="C27" s="36" t="s">
        <v>86</v>
      </c>
      <c r="D27" s="36" t="s">
        <v>87</v>
      </c>
      <c r="E27" s="36" t="s">
        <v>82</v>
      </c>
      <c r="F27" s="42">
        <v>10</v>
      </c>
      <c r="G27" s="20" t="s">
        <v>88</v>
      </c>
      <c r="H27" s="60" t="s">
        <v>89</v>
      </c>
      <c r="I27" s="35" t="s">
        <v>933</v>
      </c>
      <c r="J27" s="75">
        <v>45354</v>
      </c>
      <c r="K27" s="37"/>
      <c r="L27" s="36" t="s">
        <v>90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1541</v>
      </c>
      <c r="B28" s="36" t="s">
        <v>33</v>
      </c>
      <c r="C28" s="36" t="s">
        <v>91</v>
      </c>
      <c r="D28" s="36" t="s">
        <v>92</v>
      </c>
      <c r="E28" s="36" t="s">
        <v>82</v>
      </c>
      <c r="F28" s="42">
        <v>100</v>
      </c>
      <c r="G28" s="20" t="s">
        <v>93</v>
      </c>
      <c r="H28" s="60" t="s">
        <v>94</v>
      </c>
      <c r="I28" s="35" t="s">
        <v>933</v>
      </c>
      <c r="J28" s="75">
        <v>45354</v>
      </c>
      <c r="K28" s="37"/>
      <c r="L28" s="36" t="s">
        <v>95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1541</v>
      </c>
      <c r="B29" s="36" t="s">
        <v>0</v>
      </c>
      <c r="C29" s="36" t="s">
        <v>96</v>
      </c>
      <c r="D29" s="36" t="s">
        <v>97</v>
      </c>
      <c r="E29" s="36" t="s">
        <v>82</v>
      </c>
      <c r="F29" s="42"/>
      <c r="H29" s="60" t="s">
        <v>98</v>
      </c>
      <c r="I29" s="35" t="s">
        <v>933</v>
      </c>
      <c r="J29" s="75">
        <v>45402</v>
      </c>
      <c r="K29" s="37"/>
      <c r="L29" s="36" t="s">
        <v>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1541</v>
      </c>
      <c r="B30" s="36" t="s">
        <v>100</v>
      </c>
      <c r="C30" s="36" t="s">
        <v>101</v>
      </c>
      <c r="D30" s="36" t="s">
        <v>102</v>
      </c>
      <c r="E30" s="36" t="s">
        <v>103</v>
      </c>
      <c r="F30" s="42"/>
      <c r="H30" s="60" t="s">
        <v>104</v>
      </c>
      <c r="I30" s="35" t="s">
        <v>933</v>
      </c>
      <c r="J30" s="75">
        <v>45036</v>
      </c>
      <c r="K30" s="37"/>
      <c r="L30" s="36" t="s">
        <v>105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1541</v>
      </c>
      <c r="B31" s="36" t="s">
        <v>106</v>
      </c>
      <c r="C31" s="36" t="s">
        <v>107</v>
      </c>
      <c r="D31" s="36" t="s">
        <v>108</v>
      </c>
      <c r="E31" s="36" t="s">
        <v>103</v>
      </c>
      <c r="F31" s="42"/>
      <c r="H31" s="60" t="s">
        <v>109</v>
      </c>
      <c r="I31" s="35" t="s">
        <v>933</v>
      </c>
      <c r="J31" s="75">
        <v>45463</v>
      </c>
      <c r="K31" s="37"/>
      <c r="L31" s="36" t="s">
        <v>110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1541</v>
      </c>
      <c r="B32" s="36" t="s">
        <v>100</v>
      </c>
      <c r="C32" s="36" t="s">
        <v>111</v>
      </c>
      <c r="D32" s="36" t="s">
        <v>112</v>
      </c>
      <c r="E32" s="36" t="s">
        <v>113</v>
      </c>
      <c r="F32" s="42">
        <v>20</v>
      </c>
      <c r="G32" s="20" t="s">
        <v>37</v>
      </c>
      <c r="H32" s="60" t="s">
        <v>84</v>
      </c>
      <c r="I32" s="35" t="s">
        <v>933</v>
      </c>
      <c r="J32" s="75">
        <v>45402</v>
      </c>
      <c r="K32" s="37"/>
      <c r="L32" s="36" t="s">
        <v>114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1541</v>
      </c>
      <c r="B33" s="36" t="s">
        <v>33</v>
      </c>
      <c r="C33" s="36" t="s">
        <v>115</v>
      </c>
      <c r="D33" s="36" t="s">
        <v>116</v>
      </c>
      <c r="E33" s="36" t="s">
        <v>117</v>
      </c>
      <c r="F33" s="42">
        <v>1</v>
      </c>
      <c r="H33" s="60" t="s">
        <v>98</v>
      </c>
      <c r="I33" s="35" t="s">
        <v>933</v>
      </c>
      <c r="J33" s="75">
        <v>45381</v>
      </c>
      <c r="K33" s="37"/>
      <c r="L33" s="36" t="s">
        <v>118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1541</v>
      </c>
      <c r="B34" s="36" t="s">
        <v>33</v>
      </c>
      <c r="C34" s="36" t="s">
        <v>119</v>
      </c>
      <c r="D34" s="36" t="s">
        <v>120</v>
      </c>
      <c r="E34" s="36" t="s">
        <v>113</v>
      </c>
      <c r="F34" s="42">
        <v>1</v>
      </c>
      <c r="H34" s="60" t="s">
        <v>121</v>
      </c>
      <c r="I34" s="35" t="s">
        <v>1141</v>
      </c>
      <c r="J34" s="75">
        <v>45593</v>
      </c>
      <c r="K34" s="37"/>
      <c r="L34" s="36" t="s">
        <v>123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1541</v>
      </c>
      <c r="B35" s="36" t="s">
        <v>124</v>
      </c>
      <c r="C35" s="36" t="s">
        <v>125</v>
      </c>
      <c r="D35" s="36" t="s">
        <v>126</v>
      </c>
      <c r="E35" s="36" t="s">
        <v>113</v>
      </c>
      <c r="F35" s="42">
        <v>1</v>
      </c>
      <c r="H35" s="60" t="s">
        <v>127</v>
      </c>
      <c r="I35" s="35" t="s">
        <v>918</v>
      </c>
      <c r="J35" s="75">
        <v>45371</v>
      </c>
      <c r="K35" s="37"/>
      <c r="L35" s="36" t="s">
        <v>128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1541</v>
      </c>
      <c r="B36" s="36" t="s">
        <v>129</v>
      </c>
      <c r="C36" s="36" t="s">
        <v>130</v>
      </c>
      <c r="D36" s="36" t="s">
        <v>131</v>
      </c>
      <c r="E36" s="36" t="s">
        <v>103</v>
      </c>
      <c r="F36" s="42">
        <v>3</v>
      </c>
      <c r="G36" s="20" t="s">
        <v>132</v>
      </c>
      <c r="H36" s="60" t="s">
        <v>133</v>
      </c>
      <c r="I36" s="35" t="s">
        <v>1139</v>
      </c>
      <c r="J36" s="75">
        <v>45402</v>
      </c>
      <c r="K36" s="37"/>
      <c r="L36" s="36" t="s">
        <v>134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1541</v>
      </c>
      <c r="B37" s="36" t="s">
        <v>33</v>
      </c>
      <c r="C37" s="36" t="s">
        <v>135</v>
      </c>
      <c r="D37" s="36" t="s">
        <v>136</v>
      </c>
      <c r="E37" s="36" t="s">
        <v>117</v>
      </c>
      <c r="F37" s="42"/>
      <c r="H37" s="60" t="s">
        <v>137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1541</v>
      </c>
      <c r="B38" s="36" t="s">
        <v>138</v>
      </c>
      <c r="C38" s="36" t="s">
        <v>139</v>
      </c>
      <c r="D38" s="36" t="s">
        <v>140</v>
      </c>
      <c r="E38" s="36" t="s">
        <v>117</v>
      </c>
      <c r="F38" s="42">
        <v>1</v>
      </c>
      <c r="H38" s="60" t="s">
        <v>104</v>
      </c>
      <c r="I38" s="35" t="s">
        <v>122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1541</v>
      </c>
      <c r="B39" s="36" t="s">
        <v>141</v>
      </c>
      <c r="C39" s="36" t="s">
        <v>142</v>
      </c>
      <c r="D39" s="36" t="s">
        <v>143</v>
      </c>
      <c r="E39" s="36" t="s">
        <v>82</v>
      </c>
      <c r="F39" s="42">
        <v>1</v>
      </c>
      <c r="H39" s="60" t="s">
        <v>144</v>
      </c>
      <c r="I39" s="35" t="s">
        <v>30</v>
      </c>
      <c r="J39" s="75">
        <v>45412</v>
      </c>
      <c r="K39" s="37"/>
      <c r="L39" s="37"/>
    </row>
    <row r="40" spans="1:27">
      <c r="A40" s="140" t="s">
        <v>1541</v>
      </c>
      <c r="B40" s="36" t="s">
        <v>129</v>
      </c>
      <c r="C40" s="36" t="s">
        <v>145</v>
      </c>
      <c r="D40" s="36" t="s">
        <v>146</v>
      </c>
      <c r="E40" s="36" t="s">
        <v>117</v>
      </c>
      <c r="F40" s="42">
        <v>1</v>
      </c>
      <c r="H40" s="60" t="s">
        <v>98</v>
      </c>
      <c r="I40" s="35" t="s">
        <v>54</v>
      </c>
      <c r="J40" s="75">
        <v>45381</v>
      </c>
      <c r="K40" s="37"/>
      <c r="L40" s="37"/>
    </row>
    <row r="41" spans="1:27">
      <c r="A41" s="140" t="s">
        <v>1541</v>
      </c>
      <c r="B41" s="36" t="s">
        <v>147</v>
      </c>
      <c r="C41" s="36" t="s">
        <v>148</v>
      </c>
      <c r="D41" s="36" t="s">
        <v>149</v>
      </c>
      <c r="E41" s="36" t="s">
        <v>82</v>
      </c>
      <c r="F41" s="42">
        <v>3</v>
      </c>
      <c r="G41" s="20" t="s">
        <v>132</v>
      </c>
      <c r="H41" s="60" t="s">
        <v>133</v>
      </c>
      <c r="I41" s="35" t="s">
        <v>30</v>
      </c>
      <c r="J41" s="75">
        <v>45442</v>
      </c>
      <c r="K41" s="37"/>
      <c r="L41" s="37"/>
    </row>
    <row r="42" spans="1:27">
      <c r="A42" s="140" t="s">
        <v>1541</v>
      </c>
      <c r="B42" s="37" t="s">
        <v>0</v>
      </c>
      <c r="C42" s="34" t="s">
        <v>150</v>
      </c>
      <c r="D42" s="34" t="s">
        <v>151</v>
      </c>
      <c r="E42" s="36" t="s">
        <v>36</v>
      </c>
      <c r="F42" s="42" t="s">
        <v>58</v>
      </c>
      <c r="G42" s="20" t="s">
        <v>58</v>
      </c>
      <c r="H42" s="60" t="s">
        <v>152</v>
      </c>
      <c r="I42" s="50" t="s">
        <v>54</v>
      </c>
      <c r="J42" s="75" t="s">
        <v>14</v>
      </c>
      <c r="K42" s="34"/>
      <c r="L42" s="36" t="s">
        <v>153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1541</v>
      </c>
      <c r="B43" s="37" t="s">
        <v>0</v>
      </c>
      <c r="C43" s="43" t="s">
        <v>154</v>
      </c>
      <c r="D43" s="34" t="s">
        <v>155</v>
      </c>
      <c r="E43" s="36" t="s">
        <v>36</v>
      </c>
      <c r="F43" s="42" t="s">
        <v>58</v>
      </c>
      <c r="G43" s="20" t="s">
        <v>58</v>
      </c>
      <c r="H43" s="60" t="s">
        <v>152</v>
      </c>
      <c r="I43" s="50" t="s">
        <v>156</v>
      </c>
      <c r="J43" s="75" t="s">
        <v>14</v>
      </c>
      <c r="K43" s="37"/>
      <c r="L43" s="36" t="s">
        <v>157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1541</v>
      </c>
      <c r="B44" s="37" t="s">
        <v>0</v>
      </c>
      <c r="C44" s="34" t="s">
        <v>158</v>
      </c>
      <c r="D44" s="34" t="s">
        <v>159</v>
      </c>
      <c r="E44" s="36" t="s">
        <v>36</v>
      </c>
      <c r="F44" s="42">
        <v>80</v>
      </c>
      <c r="G44" s="20" t="s">
        <v>6</v>
      </c>
      <c r="H44" s="60" t="s">
        <v>160</v>
      </c>
      <c r="I44" s="50" t="s">
        <v>54</v>
      </c>
      <c r="J44" s="75" t="s">
        <v>9</v>
      </c>
      <c r="K44" s="37"/>
      <c r="L44" s="36" t="s">
        <v>161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1541</v>
      </c>
      <c r="B45" s="37" t="s">
        <v>0</v>
      </c>
      <c r="C45" s="43" t="s">
        <v>162</v>
      </c>
      <c r="D45" s="34" t="s">
        <v>163</v>
      </c>
      <c r="E45" s="36" t="s">
        <v>36</v>
      </c>
      <c r="F45" s="42">
        <v>20</v>
      </c>
      <c r="G45" s="20" t="s">
        <v>6</v>
      </c>
      <c r="H45" s="60" t="s">
        <v>164</v>
      </c>
      <c r="I45" s="50" t="s">
        <v>156</v>
      </c>
      <c r="J45" s="75" t="s">
        <v>165</v>
      </c>
      <c r="K45" s="37"/>
      <c r="L45" s="34" t="s">
        <v>166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1541</v>
      </c>
      <c r="B46" s="37" t="s">
        <v>0</v>
      </c>
      <c r="C46" s="43" t="s">
        <v>167</v>
      </c>
      <c r="D46" s="36" t="s">
        <v>168</v>
      </c>
      <c r="E46" s="36" t="s">
        <v>36</v>
      </c>
      <c r="F46" s="42">
        <v>25</v>
      </c>
      <c r="G46" s="20" t="s">
        <v>6</v>
      </c>
      <c r="H46" s="60" t="s">
        <v>169</v>
      </c>
      <c r="I46" s="50" t="s">
        <v>156</v>
      </c>
      <c r="J46" s="75" t="s">
        <v>4</v>
      </c>
      <c r="K46" s="37"/>
      <c r="L46" s="36" t="s">
        <v>170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1541</v>
      </c>
      <c r="B47" s="39" t="s">
        <v>0</v>
      </c>
      <c r="C47" s="118" t="s">
        <v>171</v>
      </c>
      <c r="D47" s="96" t="s">
        <v>172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156</v>
      </c>
      <c r="J47" s="77" t="s">
        <v>173</v>
      </c>
      <c r="K47" s="39"/>
      <c r="L47" s="38" t="s">
        <v>1531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1541</v>
      </c>
      <c r="B48" s="37" t="s">
        <v>33</v>
      </c>
      <c r="C48" s="34" t="s">
        <v>174</v>
      </c>
      <c r="D48" s="34" t="s">
        <v>175</v>
      </c>
      <c r="E48" s="36" t="s">
        <v>36</v>
      </c>
      <c r="F48" s="42">
        <v>500</v>
      </c>
      <c r="H48" s="60" t="s">
        <v>176</v>
      </c>
      <c r="I48" s="50" t="s">
        <v>156</v>
      </c>
      <c r="J48" s="75" t="s">
        <v>165</v>
      </c>
      <c r="K48" s="37"/>
      <c r="L48" s="36" t="s">
        <v>177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1541</v>
      </c>
      <c r="B49" s="37" t="s">
        <v>0</v>
      </c>
      <c r="C49" s="36" t="s">
        <v>178</v>
      </c>
      <c r="D49" s="34" t="s">
        <v>179</v>
      </c>
      <c r="E49" s="36" t="s">
        <v>36</v>
      </c>
      <c r="F49" s="42">
        <v>50</v>
      </c>
      <c r="G49" s="20" t="s">
        <v>180</v>
      </c>
      <c r="H49" s="60" t="s">
        <v>181</v>
      </c>
      <c r="I49" s="50" t="s">
        <v>156</v>
      </c>
      <c r="J49" s="75" t="s">
        <v>165</v>
      </c>
      <c r="K49" s="37"/>
      <c r="L49" s="36" t="s">
        <v>182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1541</v>
      </c>
      <c r="B50" s="37" t="s">
        <v>0</v>
      </c>
      <c r="C50" s="34" t="s">
        <v>183</v>
      </c>
      <c r="D50" s="34" t="s">
        <v>184</v>
      </c>
      <c r="E50" s="36" t="s">
        <v>36</v>
      </c>
      <c r="F50" s="42">
        <v>300</v>
      </c>
      <c r="G50" s="20" t="s">
        <v>185</v>
      </c>
      <c r="H50" s="60" t="s">
        <v>186</v>
      </c>
      <c r="I50" s="50" t="s">
        <v>122</v>
      </c>
      <c r="J50" s="75" t="s">
        <v>187</v>
      </c>
      <c r="K50" s="37"/>
      <c r="L50" s="36" t="s">
        <v>188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1541</v>
      </c>
      <c r="B51" s="37" t="s">
        <v>0</v>
      </c>
      <c r="C51" s="34" t="s">
        <v>189</v>
      </c>
      <c r="D51" s="34" t="s">
        <v>184</v>
      </c>
      <c r="E51" s="36" t="s">
        <v>36</v>
      </c>
      <c r="F51" s="42">
        <v>300</v>
      </c>
      <c r="G51" s="20" t="s">
        <v>185</v>
      </c>
      <c r="H51" s="60" t="s">
        <v>186</v>
      </c>
      <c r="I51" s="50" t="s">
        <v>122</v>
      </c>
      <c r="J51" s="75" t="s">
        <v>187</v>
      </c>
      <c r="K51" s="37"/>
      <c r="L51" s="36" t="s">
        <v>190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1541</v>
      </c>
      <c r="B52" s="37" t="s">
        <v>33</v>
      </c>
      <c r="C52" s="36" t="s">
        <v>191</v>
      </c>
      <c r="D52" s="36" t="s">
        <v>192</v>
      </c>
      <c r="E52" s="37" t="s">
        <v>36</v>
      </c>
      <c r="F52" s="42">
        <v>1</v>
      </c>
      <c r="G52" s="20" t="s">
        <v>193</v>
      </c>
      <c r="H52" s="60" t="s">
        <v>194</v>
      </c>
      <c r="I52" s="50" t="s">
        <v>30</v>
      </c>
      <c r="J52" s="75" t="s">
        <v>9</v>
      </c>
      <c r="K52" s="37"/>
      <c r="L52" s="36" t="s">
        <v>195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1541</v>
      </c>
      <c r="B53" s="37" t="s">
        <v>33</v>
      </c>
      <c r="C53" s="36" t="s">
        <v>196</v>
      </c>
      <c r="D53" s="36" t="s">
        <v>52</v>
      </c>
      <c r="E53" s="36" t="s">
        <v>36</v>
      </c>
      <c r="F53" s="42">
        <v>1</v>
      </c>
      <c r="G53" s="20" t="s">
        <v>164</v>
      </c>
      <c r="H53" s="60" t="s">
        <v>164</v>
      </c>
      <c r="I53" s="35" t="s">
        <v>54</v>
      </c>
      <c r="J53" s="75" t="s">
        <v>9</v>
      </c>
      <c r="K53" s="37"/>
      <c r="L53" s="36" t="s">
        <v>197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1541</v>
      </c>
      <c r="B54" s="37" t="s">
        <v>33</v>
      </c>
      <c r="C54" s="36" t="s">
        <v>198</v>
      </c>
      <c r="D54" s="36" t="s">
        <v>199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200</v>
      </c>
      <c r="K54" s="37"/>
      <c r="L54" s="36" t="s">
        <v>201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1541</v>
      </c>
      <c r="B55" s="37" t="s">
        <v>33</v>
      </c>
      <c r="C55" s="36" t="s">
        <v>202</v>
      </c>
      <c r="D55" s="36" t="s">
        <v>199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203</v>
      </c>
      <c r="K55" s="37"/>
      <c r="L55" s="36" t="s">
        <v>204</v>
      </c>
    </row>
    <row r="56" spans="1:27">
      <c r="A56" s="140" t="s">
        <v>1541</v>
      </c>
      <c r="B56" s="37" t="s">
        <v>33</v>
      </c>
      <c r="C56" s="36" t="s">
        <v>205</v>
      </c>
      <c r="D56" s="36" t="s">
        <v>206</v>
      </c>
      <c r="E56" s="36" t="s">
        <v>36</v>
      </c>
      <c r="F56" s="42">
        <v>2</v>
      </c>
      <c r="G56" s="20" t="s">
        <v>207</v>
      </c>
      <c r="H56" s="60" t="s">
        <v>208</v>
      </c>
      <c r="I56" s="35" t="s">
        <v>8</v>
      </c>
      <c r="J56" s="75" t="s">
        <v>173</v>
      </c>
      <c r="K56" s="37"/>
      <c r="L56" s="36" t="s">
        <v>209</v>
      </c>
    </row>
    <row r="57" spans="1:27">
      <c r="A57" s="140" t="s">
        <v>1541</v>
      </c>
      <c r="B57" s="36" t="s">
        <v>0</v>
      </c>
      <c r="C57" s="36" t="s">
        <v>210</v>
      </c>
      <c r="D57" s="36" t="s">
        <v>211</v>
      </c>
      <c r="E57" s="36" t="s">
        <v>36</v>
      </c>
      <c r="F57" s="42">
        <v>1</v>
      </c>
      <c r="G57" s="20" t="s">
        <v>212</v>
      </c>
      <c r="H57" s="60" t="s">
        <v>212</v>
      </c>
      <c r="I57" s="35" t="s">
        <v>30</v>
      </c>
      <c r="J57" s="75" t="s">
        <v>213</v>
      </c>
      <c r="K57" s="37"/>
      <c r="L57" s="36" t="s">
        <v>214</v>
      </c>
    </row>
    <row r="58" spans="1:27">
      <c r="A58" s="140" t="s">
        <v>1541</v>
      </c>
      <c r="B58" s="36" t="s">
        <v>33</v>
      </c>
      <c r="C58" s="36" t="s">
        <v>215</v>
      </c>
      <c r="D58" s="36" t="s">
        <v>216</v>
      </c>
      <c r="E58" s="36" t="s">
        <v>36</v>
      </c>
      <c r="F58" s="42">
        <v>8</v>
      </c>
      <c r="G58" s="20" t="s">
        <v>217</v>
      </c>
      <c r="H58" s="60" t="s">
        <v>181</v>
      </c>
      <c r="I58" s="35" t="s">
        <v>218</v>
      </c>
      <c r="J58" s="75" t="s">
        <v>219</v>
      </c>
      <c r="K58" s="37"/>
      <c r="L58" s="36" t="s">
        <v>220</v>
      </c>
    </row>
    <row r="59" spans="1:27">
      <c r="A59" s="140" t="s">
        <v>1541</v>
      </c>
      <c r="B59" s="36" t="s">
        <v>106</v>
      </c>
      <c r="C59" s="36" t="s">
        <v>221</v>
      </c>
      <c r="D59" s="36" t="s">
        <v>52</v>
      </c>
      <c r="E59" s="36" t="s">
        <v>36</v>
      </c>
      <c r="F59" s="42">
        <v>2</v>
      </c>
      <c r="G59" s="20" t="s">
        <v>169</v>
      </c>
      <c r="H59" s="60" t="s">
        <v>169</v>
      </c>
      <c r="I59" s="35" t="s">
        <v>8</v>
      </c>
      <c r="J59" s="75" t="s">
        <v>173</v>
      </c>
      <c r="K59" s="37"/>
      <c r="L59" s="36" t="s">
        <v>222</v>
      </c>
    </row>
    <row r="60" spans="1:27">
      <c r="A60" s="140" t="s">
        <v>1541</v>
      </c>
      <c r="B60" s="36" t="s">
        <v>106</v>
      </c>
      <c r="C60" s="36" t="s">
        <v>223</v>
      </c>
      <c r="D60" s="36" t="s">
        <v>52</v>
      </c>
      <c r="E60" s="36" t="s">
        <v>224</v>
      </c>
      <c r="F60" s="42">
        <v>1</v>
      </c>
      <c r="G60" s="20" t="s">
        <v>225</v>
      </c>
      <c r="H60" s="60" t="s">
        <v>226</v>
      </c>
      <c r="I60" s="35" t="s">
        <v>3</v>
      </c>
      <c r="J60" s="75" t="s">
        <v>173</v>
      </c>
      <c r="K60" s="37"/>
      <c r="L60" s="36" t="s">
        <v>227</v>
      </c>
    </row>
    <row r="61" spans="1:27">
      <c r="A61" s="140" t="s">
        <v>1541</v>
      </c>
      <c r="B61" s="36" t="s">
        <v>106</v>
      </c>
      <c r="C61" s="36" t="s">
        <v>228</v>
      </c>
      <c r="D61" s="36" t="s">
        <v>52</v>
      </c>
      <c r="E61" s="36" t="s">
        <v>224</v>
      </c>
      <c r="F61" s="42">
        <v>12</v>
      </c>
      <c r="G61" s="20" t="s">
        <v>229</v>
      </c>
      <c r="H61" s="60" t="s">
        <v>230</v>
      </c>
      <c r="I61" s="35" t="s">
        <v>3</v>
      </c>
      <c r="J61" s="75" t="s">
        <v>231</v>
      </c>
      <c r="K61" s="37"/>
      <c r="L61" s="36" t="s">
        <v>232</v>
      </c>
    </row>
    <row r="62" spans="1:27">
      <c r="A62" s="140" t="s">
        <v>1541</v>
      </c>
      <c r="B62" s="36" t="s">
        <v>33</v>
      </c>
      <c r="C62" s="36" t="s">
        <v>233</v>
      </c>
      <c r="D62" s="36" t="s">
        <v>52</v>
      </c>
      <c r="E62" s="36" t="s">
        <v>36</v>
      </c>
      <c r="F62" s="42">
        <v>1</v>
      </c>
      <c r="G62" s="20" t="s">
        <v>226</v>
      </c>
      <c r="H62" s="60" t="s">
        <v>226</v>
      </c>
      <c r="I62" s="35" t="s">
        <v>3</v>
      </c>
      <c r="J62" s="75" t="s">
        <v>234</v>
      </c>
      <c r="K62" s="37"/>
      <c r="L62" s="36" t="s">
        <v>235</v>
      </c>
    </row>
    <row r="63" spans="1:27">
      <c r="A63" s="140" t="s">
        <v>1541</v>
      </c>
      <c r="B63" s="36" t="s">
        <v>33</v>
      </c>
      <c r="C63" s="36" t="s">
        <v>236</v>
      </c>
      <c r="D63" s="36" t="s">
        <v>52</v>
      </c>
      <c r="E63" s="36" t="s">
        <v>36</v>
      </c>
      <c r="F63" s="42">
        <v>1</v>
      </c>
      <c r="G63" s="20" t="s">
        <v>164</v>
      </c>
      <c r="H63" s="60" t="s">
        <v>164</v>
      </c>
      <c r="I63" s="35" t="s">
        <v>237</v>
      </c>
      <c r="J63" s="75" t="s">
        <v>173</v>
      </c>
      <c r="K63" s="37"/>
      <c r="L63" s="36" t="s">
        <v>238</v>
      </c>
    </row>
    <row r="64" spans="1:27">
      <c r="A64" s="140" t="s">
        <v>1541</v>
      </c>
      <c r="B64" s="36" t="s">
        <v>33</v>
      </c>
      <c r="C64" s="36" t="s">
        <v>239</v>
      </c>
      <c r="D64" s="36" t="s">
        <v>52</v>
      </c>
      <c r="E64" s="36" t="s">
        <v>240</v>
      </c>
      <c r="F64" s="42">
        <v>25</v>
      </c>
      <c r="G64" s="20" t="s">
        <v>241</v>
      </c>
      <c r="H64" s="60" t="s">
        <v>230</v>
      </c>
      <c r="I64" s="35" t="s">
        <v>8</v>
      </c>
      <c r="J64" s="75" t="s">
        <v>173</v>
      </c>
      <c r="K64" s="37"/>
      <c r="L64" s="36" t="s">
        <v>242</v>
      </c>
    </row>
    <row r="65" spans="1:12">
      <c r="A65" s="140" t="s">
        <v>1541</v>
      </c>
      <c r="B65" s="36" t="s">
        <v>33</v>
      </c>
      <c r="C65" s="36" t="s">
        <v>243</v>
      </c>
      <c r="D65" s="36" t="s">
        <v>52</v>
      </c>
      <c r="E65" s="36" t="s">
        <v>36</v>
      </c>
      <c r="F65" s="42">
        <v>1</v>
      </c>
      <c r="G65" s="20" t="s">
        <v>160</v>
      </c>
      <c r="H65" s="60" t="s">
        <v>160</v>
      </c>
      <c r="I65" s="35" t="s">
        <v>122</v>
      </c>
      <c r="J65" s="75" t="s">
        <v>244</v>
      </c>
      <c r="K65" s="37"/>
      <c r="L65" s="36" t="s">
        <v>245</v>
      </c>
    </row>
    <row r="66" spans="1:12">
      <c r="A66" s="140" t="s">
        <v>1541</v>
      </c>
      <c r="B66" s="36" t="s">
        <v>0</v>
      </c>
      <c r="C66" s="36" t="s">
        <v>246</v>
      </c>
      <c r="D66" s="36" t="s">
        <v>247</v>
      </c>
      <c r="E66" s="36" t="s">
        <v>36</v>
      </c>
      <c r="F66" s="42">
        <v>50</v>
      </c>
      <c r="G66" s="20" t="s">
        <v>248</v>
      </c>
      <c r="H66" s="60" t="s">
        <v>186</v>
      </c>
      <c r="I66" s="35" t="s">
        <v>122</v>
      </c>
      <c r="J66" s="75" t="s">
        <v>244</v>
      </c>
      <c r="K66" s="37"/>
      <c r="L66" s="36" t="s">
        <v>249</v>
      </c>
    </row>
    <row r="67" spans="1:12">
      <c r="A67" s="140" t="s">
        <v>1541</v>
      </c>
      <c r="B67" s="36" t="s">
        <v>33</v>
      </c>
      <c r="C67" s="36" t="s">
        <v>250</v>
      </c>
      <c r="D67" s="36" t="s">
        <v>52</v>
      </c>
      <c r="E67" s="36" t="s">
        <v>36</v>
      </c>
      <c r="F67" s="42">
        <v>15</v>
      </c>
      <c r="G67" s="20" t="s">
        <v>251</v>
      </c>
      <c r="H67" s="60" t="s">
        <v>252</v>
      </c>
      <c r="I67" s="35" t="s">
        <v>122</v>
      </c>
      <c r="J67" s="75" t="s">
        <v>253</v>
      </c>
      <c r="K67" s="37"/>
      <c r="L67" s="36" t="s">
        <v>254</v>
      </c>
    </row>
    <row r="68" spans="1:12">
      <c r="A68" s="140" t="s">
        <v>1541</v>
      </c>
      <c r="B68" s="36" t="s">
        <v>33</v>
      </c>
      <c r="C68" s="36" t="s">
        <v>255</v>
      </c>
      <c r="D68" s="36" t="s">
        <v>256</v>
      </c>
      <c r="E68" s="37"/>
      <c r="F68" s="42">
        <v>1</v>
      </c>
      <c r="I68" s="35" t="s">
        <v>237</v>
      </c>
      <c r="J68" s="75" t="s">
        <v>14</v>
      </c>
      <c r="K68" s="37"/>
      <c r="L68" s="36" t="s">
        <v>257</v>
      </c>
    </row>
    <row r="69" spans="1:12">
      <c r="A69" s="140" t="s">
        <v>1541</v>
      </c>
      <c r="B69" s="1" t="s">
        <v>106</v>
      </c>
      <c r="C69" s="9" t="s">
        <v>258</v>
      </c>
      <c r="D69" s="9" t="s">
        <v>259</v>
      </c>
      <c r="E69" s="9" t="s">
        <v>224</v>
      </c>
      <c r="F69" s="108">
        <v>12</v>
      </c>
      <c r="G69" s="20">
        <v>282.55</v>
      </c>
      <c r="H69" s="60">
        <f>G69*F69</f>
        <v>3390.6000000000004</v>
      </c>
      <c r="I69" s="10" t="s">
        <v>260</v>
      </c>
      <c r="J69" s="79" t="s">
        <v>261</v>
      </c>
      <c r="K69" s="9" t="s">
        <v>262</v>
      </c>
      <c r="L69" s="1" t="s">
        <v>263</v>
      </c>
    </row>
    <row r="70" spans="1:12">
      <c r="A70" s="140" t="s">
        <v>1541</v>
      </c>
      <c r="B70" s="1" t="s">
        <v>106</v>
      </c>
      <c r="C70" s="1" t="s">
        <v>264</v>
      </c>
      <c r="D70" s="9" t="s">
        <v>265</v>
      </c>
      <c r="E70" s="1" t="s">
        <v>224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260</v>
      </c>
      <c r="J70" s="79" t="s">
        <v>266</v>
      </c>
      <c r="K70" s="1" t="s">
        <v>267</v>
      </c>
      <c r="L70" s="1" t="s">
        <v>268</v>
      </c>
    </row>
    <row r="71" spans="1:12">
      <c r="A71" s="140" t="s">
        <v>1541</v>
      </c>
      <c r="B71" s="1" t="s">
        <v>106</v>
      </c>
      <c r="C71" s="1" t="s">
        <v>269</v>
      </c>
      <c r="D71" s="1" t="s">
        <v>270</v>
      </c>
      <c r="E71" s="1" t="s">
        <v>224</v>
      </c>
      <c r="F71" s="108">
        <v>12</v>
      </c>
      <c r="G71" s="20">
        <v>2950</v>
      </c>
      <c r="H71" s="60">
        <f>G71*F71</f>
        <v>35400</v>
      </c>
      <c r="I71" s="3" t="s">
        <v>260</v>
      </c>
      <c r="J71" s="79">
        <v>45581</v>
      </c>
      <c r="K71" s="1" t="s">
        <v>271</v>
      </c>
      <c r="L71" s="1" t="s">
        <v>268</v>
      </c>
    </row>
    <row r="72" spans="1:12">
      <c r="A72" s="140" t="s">
        <v>1541</v>
      </c>
      <c r="B72" s="1" t="s">
        <v>106</v>
      </c>
      <c r="C72" s="1" t="s">
        <v>272</v>
      </c>
      <c r="D72" s="1" t="s">
        <v>273</v>
      </c>
      <c r="E72" s="1" t="s">
        <v>224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260</v>
      </c>
      <c r="J72" s="79">
        <v>45583</v>
      </c>
      <c r="K72" s="1" t="s">
        <v>262</v>
      </c>
      <c r="L72" s="1" t="s">
        <v>274</v>
      </c>
    </row>
    <row r="73" spans="1:12">
      <c r="A73" s="140" t="s">
        <v>1541</v>
      </c>
      <c r="B73" s="1" t="s">
        <v>106</v>
      </c>
      <c r="C73" s="1" t="s">
        <v>275</v>
      </c>
      <c r="D73" s="1" t="s">
        <v>276</v>
      </c>
      <c r="E73" s="1" t="s">
        <v>277</v>
      </c>
      <c r="F73" s="108">
        <v>2400</v>
      </c>
      <c r="G73" s="20">
        <v>42.67</v>
      </c>
      <c r="H73" s="60">
        <f t="shared" si="0"/>
        <v>102408</v>
      </c>
      <c r="I73" s="3" t="s">
        <v>260</v>
      </c>
      <c r="J73" s="79">
        <v>45583</v>
      </c>
      <c r="K73" s="1" t="s">
        <v>262</v>
      </c>
      <c r="L73" s="1" t="s">
        <v>278</v>
      </c>
    </row>
    <row r="74" spans="1:12">
      <c r="A74" s="140" t="s">
        <v>1541</v>
      </c>
      <c r="B74" s="1" t="s">
        <v>106</v>
      </c>
      <c r="C74" s="1" t="s">
        <v>279</v>
      </c>
      <c r="D74" s="1" t="s">
        <v>280</v>
      </c>
      <c r="E74" s="1" t="s">
        <v>281</v>
      </c>
      <c r="F74" s="108">
        <v>40</v>
      </c>
      <c r="G74" s="20">
        <v>1100</v>
      </c>
      <c r="H74" s="60">
        <f t="shared" si="0"/>
        <v>44000</v>
      </c>
      <c r="I74" s="3" t="s">
        <v>260</v>
      </c>
      <c r="J74" s="79">
        <v>45563</v>
      </c>
      <c r="K74" s="1" t="s">
        <v>262</v>
      </c>
      <c r="L74" s="1" t="s">
        <v>282</v>
      </c>
    </row>
    <row r="75" spans="1:12">
      <c r="A75" s="140" t="s">
        <v>1541</v>
      </c>
      <c r="B75" s="1" t="s">
        <v>106</v>
      </c>
      <c r="C75" s="1" t="s">
        <v>283</v>
      </c>
      <c r="D75" s="1" t="s">
        <v>284</v>
      </c>
      <c r="E75" s="1" t="s">
        <v>425</v>
      </c>
      <c r="F75" s="108">
        <v>32</v>
      </c>
      <c r="G75" s="20">
        <v>963.69</v>
      </c>
      <c r="H75" s="60">
        <f t="shared" si="0"/>
        <v>30838.080000000002</v>
      </c>
      <c r="I75" s="3" t="s">
        <v>285</v>
      </c>
      <c r="J75" s="79">
        <v>45296</v>
      </c>
      <c r="K75" s="1" t="s">
        <v>262</v>
      </c>
      <c r="L75" s="1" t="s">
        <v>286</v>
      </c>
    </row>
    <row r="76" spans="1:12">
      <c r="A76" s="140" t="s">
        <v>1541</v>
      </c>
      <c r="B76" s="1" t="s">
        <v>287</v>
      </c>
      <c r="C76" s="1" t="s">
        <v>288</v>
      </c>
      <c r="D76" s="1" t="s">
        <v>289</v>
      </c>
      <c r="E76" s="1" t="s">
        <v>224</v>
      </c>
      <c r="F76" s="108">
        <v>12</v>
      </c>
      <c r="G76" s="20">
        <v>333.41</v>
      </c>
      <c r="H76" s="60">
        <f t="shared" si="0"/>
        <v>4000.92</v>
      </c>
      <c r="I76" s="3" t="s">
        <v>260</v>
      </c>
      <c r="J76" s="79">
        <v>45576</v>
      </c>
      <c r="K76" s="1" t="s">
        <v>262</v>
      </c>
      <c r="L76" s="1" t="s">
        <v>290</v>
      </c>
    </row>
    <row r="77" spans="1:12">
      <c r="A77" s="140" t="s">
        <v>1541</v>
      </c>
      <c r="B77" s="1" t="s">
        <v>106</v>
      </c>
      <c r="C77" s="1" t="s">
        <v>291</v>
      </c>
      <c r="D77" s="1" t="s">
        <v>292</v>
      </c>
      <c r="E77" s="1" t="s">
        <v>224</v>
      </c>
      <c r="F77" s="108">
        <v>12</v>
      </c>
      <c r="G77" s="20">
        <v>2950</v>
      </c>
      <c r="H77" s="60">
        <f t="shared" si="0"/>
        <v>35400</v>
      </c>
      <c r="I77" s="3" t="s">
        <v>260</v>
      </c>
      <c r="J77" s="79">
        <v>45551</v>
      </c>
      <c r="K77" s="1" t="s">
        <v>262</v>
      </c>
      <c r="L77" s="1" t="s">
        <v>293</v>
      </c>
    </row>
    <row r="78" spans="1:12">
      <c r="A78" s="140" t="s">
        <v>1541</v>
      </c>
      <c r="B78" s="1" t="s">
        <v>106</v>
      </c>
      <c r="C78" s="1" t="s">
        <v>294</v>
      </c>
      <c r="D78" s="1" t="s">
        <v>295</v>
      </c>
      <c r="E78" s="1" t="s">
        <v>224</v>
      </c>
      <c r="F78" s="108">
        <v>12</v>
      </c>
      <c r="G78" s="20">
        <v>2928</v>
      </c>
      <c r="H78" s="60">
        <f t="shared" si="0"/>
        <v>35136</v>
      </c>
      <c r="I78" s="3" t="s">
        <v>260</v>
      </c>
      <c r="J78" s="79">
        <v>45560</v>
      </c>
      <c r="K78" s="1" t="s">
        <v>262</v>
      </c>
      <c r="L78" s="1" t="s">
        <v>296</v>
      </c>
    </row>
    <row r="79" spans="1:12">
      <c r="A79" s="140" t="s">
        <v>1541</v>
      </c>
      <c r="B79" s="1" t="s">
        <v>106</v>
      </c>
      <c r="C79" s="1" t="s">
        <v>297</v>
      </c>
      <c r="D79" s="1" t="s">
        <v>298</v>
      </c>
      <c r="E79" s="1" t="s">
        <v>224</v>
      </c>
      <c r="F79" s="108">
        <v>12</v>
      </c>
      <c r="G79" s="20">
        <v>5000</v>
      </c>
      <c r="H79" s="60">
        <f t="shared" si="0"/>
        <v>60000</v>
      </c>
      <c r="I79" s="3" t="s">
        <v>285</v>
      </c>
      <c r="J79" s="79">
        <v>45301</v>
      </c>
      <c r="K79" s="1" t="s">
        <v>262</v>
      </c>
      <c r="L79" s="1" t="s">
        <v>299</v>
      </c>
    </row>
    <row r="80" spans="1:12">
      <c r="A80" s="140" t="s">
        <v>1541</v>
      </c>
      <c r="B80" s="1" t="s">
        <v>106</v>
      </c>
      <c r="C80" s="9" t="s">
        <v>300</v>
      </c>
      <c r="D80" s="9" t="s">
        <v>301</v>
      </c>
      <c r="E80" s="9" t="s">
        <v>302</v>
      </c>
      <c r="F80" s="108">
        <v>160</v>
      </c>
      <c r="G80" s="20">
        <v>25</v>
      </c>
      <c r="H80" s="60">
        <f>G80*F80</f>
        <v>4000</v>
      </c>
      <c r="I80" s="10" t="s">
        <v>285</v>
      </c>
      <c r="J80" s="79" t="s">
        <v>303</v>
      </c>
      <c r="K80" s="9" t="s">
        <v>262</v>
      </c>
      <c r="L80" s="1" t="s">
        <v>304</v>
      </c>
    </row>
    <row r="81" spans="1:12">
      <c r="A81" s="140" t="s">
        <v>1541</v>
      </c>
      <c r="B81" s="1" t="s">
        <v>106</v>
      </c>
      <c r="C81" s="1" t="s">
        <v>305</v>
      </c>
      <c r="D81" s="9" t="s">
        <v>306</v>
      </c>
      <c r="E81" s="1" t="s">
        <v>307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285</v>
      </c>
      <c r="J81" s="79" t="s">
        <v>303</v>
      </c>
      <c r="K81" s="1" t="s">
        <v>262</v>
      </c>
      <c r="L81" s="1" t="s">
        <v>308</v>
      </c>
    </row>
    <row r="82" spans="1:12">
      <c r="A82" s="140" t="s">
        <v>1541</v>
      </c>
      <c r="B82" s="1" t="s">
        <v>106</v>
      </c>
      <c r="C82" s="1" t="s">
        <v>305</v>
      </c>
      <c r="D82" s="1" t="s">
        <v>309</v>
      </c>
      <c r="E82" s="1" t="s">
        <v>310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262</v>
      </c>
      <c r="L82" s="1" t="s">
        <v>311</v>
      </c>
    </row>
    <row r="83" spans="1:12">
      <c r="A83" s="140" t="s">
        <v>1541</v>
      </c>
      <c r="B83" s="1" t="s">
        <v>106</v>
      </c>
      <c r="C83" s="1" t="s">
        <v>312</v>
      </c>
      <c r="D83" s="1" t="s">
        <v>309</v>
      </c>
      <c r="E83" s="1" t="s">
        <v>313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314</v>
      </c>
      <c r="L83" s="1" t="s">
        <v>315</v>
      </c>
    </row>
    <row r="84" spans="1:12">
      <c r="A84" s="140" t="s">
        <v>1541</v>
      </c>
      <c r="B84" s="1" t="s">
        <v>106</v>
      </c>
      <c r="C84" s="1" t="s">
        <v>316</v>
      </c>
      <c r="D84" s="1" t="s">
        <v>306</v>
      </c>
      <c r="E84" s="1" t="s">
        <v>307</v>
      </c>
      <c r="F84" s="108">
        <v>50</v>
      </c>
      <c r="G84" s="20">
        <v>107.45</v>
      </c>
      <c r="H84" s="60">
        <f t="shared" si="1"/>
        <v>5372.5</v>
      </c>
      <c r="I84" s="3" t="s">
        <v>285</v>
      </c>
      <c r="J84" s="79">
        <v>45293</v>
      </c>
      <c r="K84" s="1" t="s">
        <v>262</v>
      </c>
      <c r="L84" s="1" t="s">
        <v>317</v>
      </c>
    </row>
    <row r="85" spans="1:12">
      <c r="A85" s="140" t="s">
        <v>1541</v>
      </c>
      <c r="B85" s="1" t="s">
        <v>106</v>
      </c>
      <c r="C85" s="1" t="s">
        <v>318</v>
      </c>
      <c r="D85" s="1" t="s">
        <v>306</v>
      </c>
      <c r="E85" s="1" t="s">
        <v>319</v>
      </c>
      <c r="F85" s="108">
        <v>50</v>
      </c>
      <c r="G85" s="20">
        <v>194</v>
      </c>
      <c r="H85" s="60">
        <f t="shared" si="1"/>
        <v>9700</v>
      </c>
      <c r="I85" s="3" t="s">
        <v>285</v>
      </c>
      <c r="J85" s="79">
        <v>45293</v>
      </c>
      <c r="K85" s="1" t="s">
        <v>262</v>
      </c>
      <c r="L85" s="1" t="s">
        <v>317</v>
      </c>
    </row>
    <row r="86" spans="1:12">
      <c r="A86" s="140" t="s">
        <v>1541</v>
      </c>
      <c r="B86" s="1" t="s">
        <v>106</v>
      </c>
      <c r="C86" s="9" t="s">
        <v>320</v>
      </c>
      <c r="D86" s="1" t="s">
        <v>306</v>
      </c>
      <c r="E86" s="1" t="s">
        <v>319</v>
      </c>
      <c r="F86" s="108">
        <v>50</v>
      </c>
      <c r="G86" s="20">
        <v>48</v>
      </c>
      <c r="H86" s="60">
        <f t="shared" si="1"/>
        <v>2400</v>
      </c>
      <c r="I86" s="3" t="s">
        <v>285</v>
      </c>
      <c r="J86" s="79">
        <v>45293</v>
      </c>
      <c r="K86" s="1" t="s">
        <v>262</v>
      </c>
      <c r="L86" s="1" t="s">
        <v>317</v>
      </c>
    </row>
    <row r="87" spans="1:12">
      <c r="A87" s="140" t="s">
        <v>1541</v>
      </c>
      <c r="B87" s="7" t="s">
        <v>106</v>
      </c>
      <c r="C87" s="7" t="s">
        <v>321</v>
      </c>
      <c r="D87" s="7" t="s">
        <v>322</v>
      </c>
      <c r="E87" s="1" t="s">
        <v>319</v>
      </c>
      <c r="F87" s="115">
        <v>1</v>
      </c>
      <c r="G87" s="100">
        <v>8250</v>
      </c>
      <c r="H87" s="60">
        <f t="shared" si="1"/>
        <v>8250</v>
      </c>
      <c r="I87" s="8" t="s">
        <v>285</v>
      </c>
      <c r="J87" s="80">
        <v>45352</v>
      </c>
      <c r="K87" s="7" t="s">
        <v>262</v>
      </c>
      <c r="L87" s="7" t="s">
        <v>323</v>
      </c>
    </row>
    <row r="88" spans="1:12">
      <c r="A88" s="140" t="s">
        <v>1541</v>
      </c>
      <c r="B88" s="7" t="s">
        <v>106</v>
      </c>
      <c r="C88" s="7" t="s">
        <v>324</v>
      </c>
      <c r="D88" s="7" t="s">
        <v>325</v>
      </c>
      <c r="E88" s="1" t="s">
        <v>319</v>
      </c>
      <c r="F88" s="115">
        <v>1</v>
      </c>
      <c r="G88" s="100">
        <v>2400</v>
      </c>
      <c r="H88" s="60">
        <f t="shared" si="1"/>
        <v>2400</v>
      </c>
      <c r="I88" s="8" t="s">
        <v>285</v>
      </c>
      <c r="J88" s="80">
        <v>45383</v>
      </c>
      <c r="K88" s="7" t="s">
        <v>262</v>
      </c>
      <c r="L88" s="7" t="s">
        <v>326</v>
      </c>
    </row>
    <row r="89" spans="1:12">
      <c r="A89" s="140" t="s">
        <v>1541</v>
      </c>
      <c r="B89" s="7" t="s">
        <v>106</v>
      </c>
      <c r="C89" s="7" t="s">
        <v>327</v>
      </c>
      <c r="D89" s="7" t="s">
        <v>328</v>
      </c>
      <c r="E89" s="1" t="s">
        <v>319</v>
      </c>
      <c r="F89" s="115">
        <v>25</v>
      </c>
      <c r="G89" s="100">
        <v>450</v>
      </c>
      <c r="H89" s="60">
        <f t="shared" si="1"/>
        <v>11250</v>
      </c>
      <c r="I89" s="8" t="s">
        <v>285</v>
      </c>
      <c r="J89" s="80">
        <v>45352</v>
      </c>
      <c r="K89" s="7" t="s">
        <v>262</v>
      </c>
      <c r="L89" s="7" t="s">
        <v>329</v>
      </c>
    </row>
    <row r="90" spans="1:12">
      <c r="A90" s="140" t="s">
        <v>1541</v>
      </c>
      <c r="B90" s="7" t="s">
        <v>106</v>
      </c>
      <c r="C90" s="7" t="s">
        <v>330</v>
      </c>
      <c r="D90" s="7" t="s">
        <v>331</v>
      </c>
      <c r="E90" s="1" t="s">
        <v>319</v>
      </c>
      <c r="F90" s="115">
        <v>30</v>
      </c>
      <c r="G90" s="100">
        <v>100</v>
      </c>
      <c r="H90" s="60">
        <f t="shared" si="1"/>
        <v>3000</v>
      </c>
      <c r="I90" s="8" t="s">
        <v>285</v>
      </c>
      <c r="J90" s="80">
        <v>45324</v>
      </c>
      <c r="K90" s="7" t="s">
        <v>332</v>
      </c>
      <c r="L90" s="7" t="s">
        <v>333</v>
      </c>
    </row>
    <row r="91" spans="1:12">
      <c r="A91" s="140" t="s">
        <v>1541</v>
      </c>
      <c r="B91" s="7" t="s">
        <v>334</v>
      </c>
      <c r="C91" s="7" t="s">
        <v>335</v>
      </c>
      <c r="D91" s="7" t="s">
        <v>336</v>
      </c>
      <c r="E91" s="1" t="s">
        <v>319</v>
      </c>
      <c r="F91" s="115">
        <v>30</v>
      </c>
      <c r="G91" s="100">
        <v>200</v>
      </c>
      <c r="H91" s="60">
        <f t="shared" si="1"/>
        <v>6000</v>
      </c>
      <c r="I91" s="8" t="s">
        <v>285</v>
      </c>
      <c r="J91" s="80">
        <v>45324</v>
      </c>
      <c r="K91" s="7" t="s">
        <v>337</v>
      </c>
      <c r="L91" s="7" t="s">
        <v>338</v>
      </c>
    </row>
    <row r="92" spans="1:12">
      <c r="A92" s="140" t="s">
        <v>1541</v>
      </c>
      <c r="B92" s="7" t="s">
        <v>106</v>
      </c>
      <c r="C92" s="7" t="s">
        <v>339</v>
      </c>
      <c r="D92" s="7" t="s">
        <v>340</v>
      </c>
      <c r="E92" s="1" t="s">
        <v>319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341</v>
      </c>
      <c r="L92" s="7" t="s">
        <v>342</v>
      </c>
    </row>
    <row r="93" spans="1:12">
      <c r="A93" s="140" t="s">
        <v>1541</v>
      </c>
      <c r="B93" s="7" t="s">
        <v>106</v>
      </c>
      <c r="C93" s="7" t="s">
        <v>343</v>
      </c>
      <c r="D93" s="7" t="s">
        <v>344</v>
      </c>
      <c r="E93" s="1" t="s">
        <v>345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262</v>
      </c>
      <c r="L93" s="7" t="s">
        <v>346</v>
      </c>
    </row>
    <row r="94" spans="1:12">
      <c r="A94" s="140" t="s">
        <v>1541</v>
      </c>
      <c r="B94" s="7" t="s">
        <v>106</v>
      </c>
      <c r="C94" s="7" t="s">
        <v>348</v>
      </c>
      <c r="D94" s="7" t="s">
        <v>349</v>
      </c>
      <c r="E94" s="1" t="s">
        <v>319</v>
      </c>
      <c r="F94" s="115">
        <v>3</v>
      </c>
      <c r="G94" s="100">
        <v>750</v>
      </c>
      <c r="H94" s="60">
        <f t="shared" si="1"/>
        <v>2250</v>
      </c>
      <c r="I94" s="8" t="s">
        <v>260</v>
      </c>
      <c r="J94" s="80">
        <v>45566</v>
      </c>
      <c r="K94" s="7" t="s">
        <v>262</v>
      </c>
      <c r="L94" s="7" t="s">
        <v>350</v>
      </c>
    </row>
    <row r="95" spans="1:12">
      <c r="A95" s="140" t="s">
        <v>1541</v>
      </c>
      <c r="B95" s="7" t="s">
        <v>106</v>
      </c>
      <c r="C95" s="7" t="s">
        <v>351</v>
      </c>
      <c r="D95" s="7" t="s">
        <v>347</v>
      </c>
      <c r="E95" s="1" t="s">
        <v>319</v>
      </c>
      <c r="F95" s="115">
        <v>4</v>
      </c>
      <c r="G95" s="100">
        <v>100</v>
      </c>
      <c r="H95" s="60">
        <f t="shared" si="1"/>
        <v>400</v>
      </c>
      <c r="I95" s="8" t="s">
        <v>285</v>
      </c>
      <c r="J95" s="80">
        <v>45352</v>
      </c>
      <c r="K95" s="7" t="s">
        <v>352</v>
      </c>
      <c r="L95" s="7" t="s">
        <v>353</v>
      </c>
    </row>
    <row r="96" spans="1:12">
      <c r="A96" s="140" t="s">
        <v>1541</v>
      </c>
      <c r="B96" s="7" t="s">
        <v>354</v>
      </c>
      <c r="C96" s="7" t="s">
        <v>355</v>
      </c>
      <c r="D96" s="7" t="s">
        <v>336</v>
      </c>
      <c r="E96" s="1" t="s">
        <v>319</v>
      </c>
      <c r="F96" s="115">
        <v>4</v>
      </c>
      <c r="G96" s="100">
        <v>230</v>
      </c>
      <c r="H96" s="60">
        <f t="shared" si="1"/>
        <v>920</v>
      </c>
      <c r="I96" s="8" t="s">
        <v>285</v>
      </c>
      <c r="J96" s="80">
        <v>45352</v>
      </c>
      <c r="K96" s="7" t="s">
        <v>356</v>
      </c>
      <c r="L96" s="7" t="s">
        <v>357</v>
      </c>
    </row>
    <row r="97" spans="1:12">
      <c r="A97" s="140" t="s">
        <v>1541</v>
      </c>
      <c r="B97" s="7" t="s">
        <v>106</v>
      </c>
      <c r="C97" s="7" t="s">
        <v>358</v>
      </c>
      <c r="D97" s="7" t="s">
        <v>359</v>
      </c>
      <c r="E97" s="1" t="s">
        <v>319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332</v>
      </c>
      <c r="L97" s="7" t="s">
        <v>360</v>
      </c>
    </row>
    <row r="98" spans="1:12">
      <c r="A98" s="140" t="s">
        <v>1541</v>
      </c>
      <c r="B98" s="7" t="s">
        <v>354</v>
      </c>
      <c r="C98" s="7" t="s">
        <v>361</v>
      </c>
      <c r="D98" s="7" t="s">
        <v>336</v>
      </c>
      <c r="E98" s="1" t="s">
        <v>319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337</v>
      </c>
      <c r="L98" s="7" t="s">
        <v>362</v>
      </c>
    </row>
    <row r="99" spans="1:12">
      <c r="A99" s="140" t="s">
        <v>1541</v>
      </c>
      <c r="B99" s="7" t="s">
        <v>106</v>
      </c>
      <c r="C99" s="7" t="s">
        <v>363</v>
      </c>
      <c r="D99" s="7" t="s">
        <v>364</v>
      </c>
      <c r="E99" s="1" t="s">
        <v>319</v>
      </c>
      <c r="F99" s="115">
        <v>12</v>
      </c>
      <c r="G99" s="100">
        <v>100</v>
      </c>
      <c r="H99" s="60">
        <f t="shared" si="1"/>
        <v>1200</v>
      </c>
      <c r="I99" s="8" t="s">
        <v>285</v>
      </c>
      <c r="J99" s="80">
        <v>45309</v>
      </c>
      <c r="K99" s="7" t="s">
        <v>262</v>
      </c>
      <c r="L99" s="7" t="s">
        <v>365</v>
      </c>
    </row>
    <row r="100" spans="1:12" s="7" customFormat="1">
      <c r="A100" s="140" t="s">
        <v>1541</v>
      </c>
      <c r="B100" s="7" t="s">
        <v>354</v>
      </c>
      <c r="C100" s="7" t="s">
        <v>366</v>
      </c>
      <c r="D100" s="7" t="s">
        <v>367</v>
      </c>
      <c r="E100" s="7" t="s">
        <v>319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262</v>
      </c>
      <c r="L100" s="7" t="s">
        <v>368</v>
      </c>
    </row>
    <row r="101" spans="1:12">
      <c r="A101" s="140" t="s">
        <v>1541</v>
      </c>
      <c r="B101" s="7" t="s">
        <v>106</v>
      </c>
      <c r="C101" s="7" t="s">
        <v>369</v>
      </c>
      <c r="D101" s="7" t="s">
        <v>370</v>
      </c>
      <c r="E101" s="1" t="s">
        <v>319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262</v>
      </c>
      <c r="L101" s="7" t="s">
        <v>371</v>
      </c>
    </row>
    <row r="102" spans="1:12">
      <c r="A102" s="140" t="s">
        <v>1541</v>
      </c>
      <c r="B102" s="7" t="s">
        <v>106</v>
      </c>
      <c r="C102" s="7" t="s">
        <v>372</v>
      </c>
      <c r="D102" s="7" t="s">
        <v>331</v>
      </c>
      <c r="E102" s="1" t="s">
        <v>319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373</v>
      </c>
      <c r="L102" s="7" t="s">
        <v>374</v>
      </c>
    </row>
    <row r="103" spans="1:12">
      <c r="A103" s="140" t="s">
        <v>1541</v>
      </c>
      <c r="B103" s="7" t="s">
        <v>33</v>
      </c>
      <c r="C103" s="7" t="s">
        <v>375</v>
      </c>
      <c r="D103" s="7" t="s">
        <v>376</v>
      </c>
      <c r="E103" s="1" t="s">
        <v>319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262</v>
      </c>
      <c r="L103" s="7" t="s">
        <v>377</v>
      </c>
    </row>
    <row r="104" spans="1:12">
      <c r="A104" s="140" t="s">
        <v>1541</v>
      </c>
      <c r="B104" s="7" t="s">
        <v>106</v>
      </c>
      <c r="C104" s="7" t="s">
        <v>378</v>
      </c>
      <c r="D104" s="7" t="s">
        <v>359</v>
      </c>
      <c r="E104" s="1" t="s">
        <v>319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332</v>
      </c>
      <c r="L104" s="7" t="s">
        <v>379</v>
      </c>
    </row>
    <row r="105" spans="1:12">
      <c r="A105" s="140" t="s">
        <v>1541</v>
      </c>
      <c r="B105" s="7" t="s">
        <v>334</v>
      </c>
      <c r="C105" s="7" t="s">
        <v>380</v>
      </c>
      <c r="D105" s="7" t="s">
        <v>336</v>
      </c>
      <c r="E105" s="1" t="s">
        <v>319</v>
      </c>
      <c r="F105" s="115">
        <v>10</v>
      </c>
      <c r="G105" s="100">
        <v>500</v>
      </c>
      <c r="H105" s="60">
        <f t="shared" si="1"/>
        <v>5000</v>
      </c>
      <c r="I105" s="8" t="s">
        <v>381</v>
      </c>
      <c r="J105" s="80">
        <v>45383</v>
      </c>
      <c r="K105" s="7" t="s">
        <v>337</v>
      </c>
      <c r="L105" s="7" t="s">
        <v>380</v>
      </c>
    </row>
    <row r="106" spans="1:12">
      <c r="A106" s="140" t="s">
        <v>1541</v>
      </c>
      <c r="B106" s="7" t="s">
        <v>106</v>
      </c>
      <c r="C106" s="7" t="s">
        <v>382</v>
      </c>
      <c r="D106" s="7" t="s">
        <v>359</v>
      </c>
      <c r="E106" s="1" t="s">
        <v>319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332</v>
      </c>
      <c r="L106" s="7" t="s">
        <v>383</v>
      </c>
    </row>
    <row r="107" spans="1:12">
      <c r="A107" s="140" t="s">
        <v>1541</v>
      </c>
      <c r="B107" s="7" t="s">
        <v>334</v>
      </c>
      <c r="C107" s="7" t="s">
        <v>384</v>
      </c>
      <c r="D107" s="7" t="s">
        <v>336</v>
      </c>
      <c r="E107" s="1" t="s">
        <v>319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337</v>
      </c>
      <c r="L107" s="7" t="s">
        <v>384</v>
      </c>
    </row>
    <row r="108" spans="1:12">
      <c r="A108" s="140" t="s">
        <v>1541</v>
      </c>
      <c r="B108" s="7" t="s">
        <v>106</v>
      </c>
      <c r="C108" s="7" t="s">
        <v>385</v>
      </c>
      <c r="D108" s="7" t="s">
        <v>386</v>
      </c>
      <c r="E108" s="1" t="s">
        <v>319</v>
      </c>
      <c r="F108" s="115">
        <v>14</v>
      </c>
      <c r="G108" s="100">
        <v>2400</v>
      </c>
      <c r="H108" s="60">
        <f t="shared" si="1"/>
        <v>33600</v>
      </c>
      <c r="I108" s="8" t="s">
        <v>285</v>
      </c>
      <c r="J108" s="80">
        <v>45323</v>
      </c>
      <c r="K108" s="7" t="s">
        <v>262</v>
      </c>
      <c r="L108" s="7" t="s">
        <v>385</v>
      </c>
    </row>
    <row r="109" spans="1:12">
      <c r="A109" s="140" t="s">
        <v>1541</v>
      </c>
      <c r="B109" s="7" t="s">
        <v>106</v>
      </c>
      <c r="C109" s="7" t="s">
        <v>387</v>
      </c>
      <c r="D109" s="7" t="s">
        <v>388</v>
      </c>
      <c r="E109" s="1" t="s">
        <v>319</v>
      </c>
      <c r="F109" s="115">
        <v>14</v>
      </c>
      <c r="G109" s="100">
        <v>80000</v>
      </c>
      <c r="H109" s="60">
        <f t="shared" si="1"/>
        <v>1120000</v>
      </c>
      <c r="I109" s="8" t="s">
        <v>285</v>
      </c>
      <c r="J109" s="80">
        <v>45323</v>
      </c>
      <c r="K109" s="7" t="s">
        <v>262</v>
      </c>
      <c r="L109" s="7" t="s">
        <v>389</v>
      </c>
    </row>
    <row r="110" spans="1:12">
      <c r="A110" s="140" t="s">
        <v>1541</v>
      </c>
      <c r="B110" s="7" t="s">
        <v>106</v>
      </c>
      <c r="C110" s="7" t="s">
        <v>390</v>
      </c>
      <c r="D110" s="7" t="s">
        <v>391</v>
      </c>
      <c r="E110" s="1" t="s">
        <v>319</v>
      </c>
      <c r="F110" s="115">
        <v>14</v>
      </c>
      <c r="G110" s="100">
        <v>2000</v>
      </c>
      <c r="H110" s="60">
        <f t="shared" si="1"/>
        <v>28000</v>
      </c>
      <c r="I110" s="8" t="s">
        <v>285</v>
      </c>
      <c r="J110" s="80">
        <v>45323</v>
      </c>
      <c r="K110" s="7" t="s">
        <v>262</v>
      </c>
      <c r="L110" s="7" t="s">
        <v>392</v>
      </c>
    </row>
    <row r="111" spans="1:12">
      <c r="A111" s="140" t="s">
        <v>1541</v>
      </c>
      <c r="B111" s="7" t="s">
        <v>106</v>
      </c>
      <c r="C111" s="7" t="s">
        <v>393</v>
      </c>
      <c r="D111" s="7" t="s">
        <v>331</v>
      </c>
      <c r="E111" s="1" t="s">
        <v>394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373</v>
      </c>
      <c r="L111" s="7" t="s">
        <v>395</v>
      </c>
    </row>
    <row r="112" spans="1:12">
      <c r="A112" s="140" t="s">
        <v>1541</v>
      </c>
      <c r="B112" s="9" t="s">
        <v>396</v>
      </c>
      <c r="C112" s="9" t="s">
        <v>397</v>
      </c>
      <c r="D112" s="9" t="s">
        <v>398</v>
      </c>
      <c r="E112" s="1" t="s">
        <v>319</v>
      </c>
      <c r="H112" s="60">
        <v>30000</v>
      </c>
      <c r="I112" s="3" t="s">
        <v>48</v>
      </c>
      <c r="J112" s="79">
        <v>45413</v>
      </c>
      <c r="K112" s="6" t="s">
        <v>337</v>
      </c>
      <c r="L112" s="9" t="s">
        <v>399</v>
      </c>
    </row>
    <row r="113" spans="1:12">
      <c r="A113" s="140" t="s">
        <v>1541</v>
      </c>
      <c r="B113" s="1" t="s">
        <v>0</v>
      </c>
      <c r="C113" s="9" t="s">
        <v>400</v>
      </c>
      <c r="D113" s="9" t="s">
        <v>401</v>
      </c>
      <c r="E113" s="1" t="s">
        <v>319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262</v>
      </c>
      <c r="L113" s="9" t="s">
        <v>402</v>
      </c>
    </row>
    <row r="114" spans="1:12">
      <c r="A114" s="140" t="s">
        <v>1541</v>
      </c>
      <c r="B114" s="1" t="s">
        <v>354</v>
      </c>
      <c r="C114" s="9" t="s">
        <v>403</v>
      </c>
      <c r="D114" s="9" t="s">
        <v>404</v>
      </c>
      <c r="E114" s="1" t="s">
        <v>319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262</v>
      </c>
      <c r="L114" s="9" t="s">
        <v>405</v>
      </c>
    </row>
    <row r="115" spans="1:12">
      <c r="A115" s="140" t="s">
        <v>1541</v>
      </c>
      <c r="B115" s="1" t="s">
        <v>354</v>
      </c>
      <c r="C115" s="9" t="s">
        <v>407</v>
      </c>
      <c r="D115" s="9" t="s">
        <v>398</v>
      </c>
      <c r="E115" s="1" t="s">
        <v>408</v>
      </c>
      <c r="F115" s="108">
        <v>80</v>
      </c>
      <c r="G115" s="20">
        <v>12</v>
      </c>
      <c r="H115" s="60">
        <f>G115*F115</f>
        <v>960</v>
      </c>
      <c r="I115" s="3" t="s">
        <v>285</v>
      </c>
      <c r="J115" s="79">
        <v>45323</v>
      </c>
      <c r="K115" s="6" t="s">
        <v>262</v>
      </c>
      <c r="L115" s="9" t="s">
        <v>409</v>
      </c>
    </row>
    <row r="116" spans="1:12">
      <c r="A116" s="140" t="s">
        <v>1541</v>
      </c>
      <c r="B116" s="1" t="s">
        <v>354</v>
      </c>
      <c r="C116" s="9" t="s">
        <v>410</v>
      </c>
      <c r="D116" s="9" t="s">
        <v>411</v>
      </c>
      <c r="E116" s="1" t="s">
        <v>319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262</v>
      </c>
      <c r="L116" s="9" t="s">
        <v>412</v>
      </c>
    </row>
    <row r="117" spans="1:12">
      <c r="A117" s="140" t="s">
        <v>1541</v>
      </c>
      <c r="B117" s="1" t="s">
        <v>406</v>
      </c>
      <c r="C117" s="9" t="s">
        <v>1532</v>
      </c>
      <c r="D117" s="9" t="s">
        <v>413</v>
      </c>
      <c r="E117" s="1" t="s">
        <v>319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285</v>
      </c>
      <c r="J117" s="79">
        <v>45352</v>
      </c>
      <c r="K117" s="6" t="s">
        <v>262</v>
      </c>
      <c r="L117" s="9" t="s">
        <v>1536</v>
      </c>
    </row>
    <row r="118" spans="1:12">
      <c r="A118" s="140" t="s">
        <v>1541</v>
      </c>
      <c r="B118" s="1" t="s">
        <v>406</v>
      </c>
      <c r="C118" s="9" t="s">
        <v>1533</v>
      </c>
      <c r="D118" s="9" t="s">
        <v>413</v>
      </c>
      <c r="E118" s="1" t="s">
        <v>319</v>
      </c>
      <c r="F118" s="108">
        <v>1</v>
      </c>
      <c r="G118" s="20">
        <v>1193</v>
      </c>
      <c r="H118" s="60">
        <f t="shared" si="2"/>
        <v>1193</v>
      </c>
      <c r="I118" s="3" t="s">
        <v>1535</v>
      </c>
      <c r="J118" s="79">
        <v>45352</v>
      </c>
      <c r="K118" s="6" t="s">
        <v>262</v>
      </c>
      <c r="L118" s="9" t="s">
        <v>1537</v>
      </c>
    </row>
    <row r="119" spans="1:12">
      <c r="A119" s="140" t="s">
        <v>1541</v>
      </c>
      <c r="B119" s="1" t="s">
        <v>406</v>
      </c>
      <c r="C119" s="9" t="s">
        <v>1534</v>
      </c>
      <c r="D119" s="9" t="s">
        <v>413</v>
      </c>
      <c r="E119" s="1" t="s">
        <v>319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262</v>
      </c>
      <c r="L119" s="9" t="s">
        <v>1537</v>
      </c>
    </row>
    <row r="120" spans="1:12">
      <c r="A120" s="140" t="s">
        <v>1541</v>
      </c>
      <c r="B120" s="1" t="s">
        <v>406</v>
      </c>
      <c r="C120" s="9" t="s">
        <v>415</v>
      </c>
      <c r="D120" s="9" t="s">
        <v>413</v>
      </c>
      <c r="E120" s="1" t="s">
        <v>319</v>
      </c>
      <c r="F120" s="108">
        <v>1</v>
      </c>
      <c r="G120" s="20">
        <v>2800</v>
      </c>
      <c r="H120" s="60">
        <f t="shared" si="2"/>
        <v>2800</v>
      </c>
      <c r="I120" s="3" t="s">
        <v>285</v>
      </c>
      <c r="J120" s="79">
        <v>45352</v>
      </c>
      <c r="K120" s="6" t="s">
        <v>262</v>
      </c>
      <c r="L120" s="9" t="s">
        <v>414</v>
      </c>
    </row>
    <row r="121" spans="1:12">
      <c r="A121" s="140" t="s">
        <v>1541</v>
      </c>
      <c r="B121" s="1" t="s">
        <v>406</v>
      </c>
      <c r="C121" s="9" t="s">
        <v>416</v>
      </c>
      <c r="D121" s="9" t="s">
        <v>413</v>
      </c>
      <c r="E121" s="1" t="s">
        <v>319</v>
      </c>
      <c r="F121" s="108">
        <v>4</v>
      </c>
      <c r="G121" s="20">
        <v>2000</v>
      </c>
      <c r="H121" s="60">
        <f>F121*G121</f>
        <v>8000</v>
      </c>
      <c r="I121" s="3" t="s">
        <v>285</v>
      </c>
      <c r="J121" s="79">
        <v>45352</v>
      </c>
      <c r="K121" s="6" t="s">
        <v>262</v>
      </c>
      <c r="L121" s="9" t="s">
        <v>414</v>
      </c>
    </row>
    <row r="122" spans="1:12" s="7" customFormat="1">
      <c r="A122" s="140" t="s">
        <v>1541</v>
      </c>
      <c r="B122" s="7" t="s">
        <v>406</v>
      </c>
      <c r="C122" s="31" t="s">
        <v>417</v>
      </c>
      <c r="D122" s="31" t="s">
        <v>413</v>
      </c>
      <c r="E122" s="7" t="s">
        <v>319</v>
      </c>
      <c r="F122" s="115">
        <v>6</v>
      </c>
      <c r="G122" s="100">
        <v>3800</v>
      </c>
      <c r="H122" s="61">
        <f t="shared" si="2"/>
        <v>22800</v>
      </c>
      <c r="I122" s="8" t="s">
        <v>285</v>
      </c>
      <c r="J122" s="80">
        <v>45352</v>
      </c>
      <c r="K122" s="30" t="s">
        <v>262</v>
      </c>
      <c r="L122" s="31" t="s">
        <v>1098</v>
      </c>
    </row>
    <row r="123" spans="1:12" s="7" customFormat="1">
      <c r="A123" s="140" t="s">
        <v>1541</v>
      </c>
      <c r="B123" s="7" t="s">
        <v>406</v>
      </c>
      <c r="C123" s="31" t="s">
        <v>418</v>
      </c>
      <c r="D123" s="31" t="s">
        <v>413</v>
      </c>
      <c r="E123" s="7" t="s">
        <v>319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285</v>
      </c>
      <c r="J123" s="80">
        <v>45352</v>
      </c>
      <c r="K123" s="30" t="s">
        <v>262</v>
      </c>
      <c r="L123" s="31" t="s">
        <v>1097</v>
      </c>
    </row>
    <row r="124" spans="1:12">
      <c r="A124" s="140" t="s">
        <v>1541</v>
      </c>
      <c r="B124" s="1" t="s">
        <v>406</v>
      </c>
      <c r="C124" s="9" t="s">
        <v>419</v>
      </c>
      <c r="D124" s="9" t="s">
        <v>413</v>
      </c>
      <c r="E124" s="1" t="s">
        <v>319</v>
      </c>
      <c r="F124" s="108">
        <v>30</v>
      </c>
      <c r="G124" s="20">
        <v>700</v>
      </c>
      <c r="H124" s="60">
        <f t="shared" si="2"/>
        <v>21000</v>
      </c>
      <c r="I124" s="3" t="s">
        <v>285</v>
      </c>
      <c r="J124" s="79">
        <v>45352</v>
      </c>
      <c r="K124" s="6" t="s">
        <v>262</v>
      </c>
      <c r="L124" s="9" t="s">
        <v>420</v>
      </c>
    </row>
    <row r="125" spans="1:12">
      <c r="A125" s="140" t="s">
        <v>1541</v>
      </c>
      <c r="B125" s="1" t="s">
        <v>406</v>
      </c>
      <c r="C125" s="9" t="s">
        <v>421</v>
      </c>
      <c r="D125" s="9" t="s">
        <v>413</v>
      </c>
      <c r="E125" s="1" t="s">
        <v>319</v>
      </c>
      <c r="F125" s="108">
        <v>20</v>
      </c>
      <c r="G125" s="20">
        <v>70</v>
      </c>
      <c r="H125" s="60">
        <f t="shared" si="2"/>
        <v>1400</v>
      </c>
      <c r="I125" s="3" t="s">
        <v>285</v>
      </c>
      <c r="J125" s="79">
        <v>45352</v>
      </c>
      <c r="K125" s="6" t="s">
        <v>262</v>
      </c>
      <c r="L125" s="9" t="s">
        <v>422</v>
      </c>
    </row>
    <row r="126" spans="1:12">
      <c r="A126" s="140" t="s">
        <v>1541</v>
      </c>
      <c r="B126" s="1" t="s">
        <v>406</v>
      </c>
      <c r="C126" s="9" t="s">
        <v>423</v>
      </c>
      <c r="D126" s="9" t="s">
        <v>413</v>
      </c>
      <c r="E126" s="1" t="s">
        <v>319</v>
      </c>
      <c r="F126" s="108">
        <v>20</v>
      </c>
      <c r="G126" s="20">
        <v>70</v>
      </c>
      <c r="H126" s="60">
        <f t="shared" si="2"/>
        <v>1400</v>
      </c>
      <c r="I126" s="3" t="s">
        <v>285</v>
      </c>
      <c r="J126" s="79">
        <v>45352</v>
      </c>
      <c r="K126" s="6" t="s">
        <v>262</v>
      </c>
      <c r="L126" s="9" t="s">
        <v>424</v>
      </c>
    </row>
    <row r="127" spans="1:12">
      <c r="A127" s="140" t="s">
        <v>1541</v>
      </c>
      <c r="B127" s="1" t="s">
        <v>33</v>
      </c>
      <c r="C127" s="9" t="s">
        <v>471</v>
      </c>
      <c r="D127" s="2" t="s">
        <v>431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432</v>
      </c>
      <c r="K127" s="1" t="s">
        <v>56</v>
      </c>
      <c r="L127" s="1" t="s">
        <v>433</v>
      </c>
    </row>
    <row r="128" spans="1:12">
      <c r="A128" s="140" t="s">
        <v>1541</v>
      </c>
      <c r="B128" s="1" t="s">
        <v>106</v>
      </c>
      <c r="C128" s="9" t="s">
        <v>471</v>
      </c>
      <c r="D128" s="2" t="s">
        <v>434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432</v>
      </c>
      <c r="L128" s="1" t="s">
        <v>435</v>
      </c>
    </row>
    <row r="129" spans="1:12">
      <c r="A129" s="140" t="s">
        <v>1541</v>
      </c>
      <c r="B129" s="1" t="s">
        <v>106</v>
      </c>
      <c r="C129" s="9" t="s">
        <v>471</v>
      </c>
      <c r="D129" s="44" t="s">
        <v>436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437</v>
      </c>
      <c r="J129" s="79" t="s">
        <v>432</v>
      </c>
    </row>
    <row r="130" spans="1:12" ht="15" customHeight="1">
      <c r="A130" s="140" t="s">
        <v>1541</v>
      </c>
      <c r="B130" s="1" t="s">
        <v>106</v>
      </c>
      <c r="C130" s="9" t="s">
        <v>471</v>
      </c>
      <c r="D130" s="4" t="s">
        <v>438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432</v>
      </c>
    </row>
    <row r="131" spans="1:12">
      <c r="A131" s="140" t="s">
        <v>1541</v>
      </c>
      <c r="B131" s="1" t="s">
        <v>106</v>
      </c>
      <c r="C131" s="9" t="s">
        <v>471</v>
      </c>
      <c r="D131" s="2" t="s">
        <v>439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437</v>
      </c>
      <c r="J131" s="79" t="s">
        <v>432</v>
      </c>
    </row>
    <row r="132" spans="1:12">
      <c r="A132" s="140" t="s">
        <v>1541</v>
      </c>
      <c r="B132" s="1" t="s">
        <v>398</v>
      </c>
      <c r="C132" s="9" t="s">
        <v>471</v>
      </c>
      <c r="D132" s="2" t="s">
        <v>440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437</v>
      </c>
      <c r="J132" s="79" t="s">
        <v>432</v>
      </c>
      <c r="L132" s="45" t="s">
        <v>441</v>
      </c>
    </row>
    <row r="133" spans="1:12">
      <c r="A133" s="140" t="s">
        <v>1541</v>
      </c>
      <c r="B133" s="1" t="s">
        <v>398</v>
      </c>
      <c r="C133" s="9" t="s">
        <v>471</v>
      </c>
      <c r="D133" s="2" t="s">
        <v>442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437</v>
      </c>
      <c r="J133" s="79" t="s">
        <v>443</v>
      </c>
    </row>
    <row r="134" spans="1:12" ht="17.25">
      <c r="A134" s="140" t="s">
        <v>1541</v>
      </c>
      <c r="B134" s="1" t="s">
        <v>106</v>
      </c>
      <c r="C134" s="9" t="s">
        <v>471</v>
      </c>
      <c r="D134" s="2" t="s">
        <v>1099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437</v>
      </c>
      <c r="J134" s="79" t="s">
        <v>432</v>
      </c>
    </row>
    <row r="135" spans="1:12" ht="17.25" customHeight="1">
      <c r="A135" s="140" t="s">
        <v>1541</v>
      </c>
      <c r="B135" s="1" t="s">
        <v>106</v>
      </c>
      <c r="C135" s="9" t="s">
        <v>471</v>
      </c>
      <c r="D135" s="2" t="s">
        <v>444</v>
      </c>
      <c r="E135" s="1" t="s">
        <v>53</v>
      </c>
      <c r="G135" s="20">
        <v>5000</v>
      </c>
      <c r="H135" s="60">
        <v>5000</v>
      </c>
      <c r="I135" s="3" t="s">
        <v>437</v>
      </c>
      <c r="J135" s="79" t="s">
        <v>432</v>
      </c>
    </row>
    <row r="136" spans="1:12" ht="30" customHeight="1">
      <c r="A136" s="140" t="s">
        <v>1541</v>
      </c>
      <c r="B136" s="1" t="s">
        <v>106</v>
      </c>
      <c r="C136" s="9" t="s">
        <v>471</v>
      </c>
      <c r="D136" s="5" t="s">
        <v>445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432</v>
      </c>
    </row>
    <row r="137" spans="1:12" s="7" customFormat="1">
      <c r="A137" s="140" t="s">
        <v>1541</v>
      </c>
      <c r="B137" s="7" t="s">
        <v>106</v>
      </c>
      <c r="C137" s="31" t="s">
        <v>471</v>
      </c>
      <c r="D137" s="119" t="s">
        <v>446</v>
      </c>
      <c r="E137" s="7" t="s">
        <v>53</v>
      </c>
      <c r="F137" s="115"/>
      <c r="G137" s="100">
        <v>600</v>
      </c>
      <c r="H137" s="61">
        <v>6000</v>
      </c>
      <c r="I137" s="8" t="s">
        <v>437</v>
      </c>
      <c r="J137" s="80" t="s">
        <v>432</v>
      </c>
    </row>
    <row r="138" spans="1:12">
      <c r="A138" s="140" t="s">
        <v>1541</v>
      </c>
      <c r="B138" s="1" t="s">
        <v>106</v>
      </c>
      <c r="C138" s="9" t="s">
        <v>471</v>
      </c>
      <c r="D138" s="2" t="s">
        <v>447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432</v>
      </c>
    </row>
    <row r="139" spans="1:12">
      <c r="A139" s="140" t="s">
        <v>1541</v>
      </c>
      <c r="B139" s="1" t="s">
        <v>106</v>
      </c>
      <c r="C139" s="9" t="s">
        <v>471</v>
      </c>
      <c r="D139" s="2" t="s">
        <v>448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432</v>
      </c>
    </row>
    <row r="140" spans="1:12">
      <c r="A140" s="140" t="s">
        <v>1541</v>
      </c>
      <c r="B140" s="1" t="s">
        <v>106</v>
      </c>
      <c r="C140" s="9" t="s">
        <v>471</v>
      </c>
      <c r="D140" s="2" t="s">
        <v>449</v>
      </c>
      <c r="E140" s="1" t="s">
        <v>53</v>
      </c>
      <c r="G140" s="20">
        <v>10000</v>
      </c>
      <c r="H140" s="60">
        <v>10000</v>
      </c>
      <c r="I140" s="3" t="s">
        <v>437</v>
      </c>
      <c r="J140" s="79" t="s">
        <v>432</v>
      </c>
    </row>
    <row r="141" spans="1:12">
      <c r="A141" s="140" t="s">
        <v>1541</v>
      </c>
      <c r="B141" s="1" t="s">
        <v>106</v>
      </c>
      <c r="C141" s="9" t="s">
        <v>471</v>
      </c>
      <c r="D141" s="2" t="s">
        <v>450</v>
      </c>
      <c r="E141" s="1" t="s">
        <v>53</v>
      </c>
      <c r="G141" s="20">
        <v>10000</v>
      </c>
      <c r="H141" s="60">
        <v>10000</v>
      </c>
      <c r="I141" s="3" t="s">
        <v>437</v>
      </c>
      <c r="J141" s="79" t="s">
        <v>432</v>
      </c>
    </row>
    <row r="142" spans="1:12">
      <c r="A142" s="140" t="s">
        <v>1541</v>
      </c>
      <c r="B142" s="1" t="s">
        <v>106</v>
      </c>
      <c r="C142" s="9" t="s">
        <v>471</v>
      </c>
      <c r="D142" s="2" t="s">
        <v>451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432</v>
      </c>
    </row>
    <row r="143" spans="1:12" ht="18" customHeight="1">
      <c r="A143" s="140" t="s">
        <v>1541</v>
      </c>
      <c r="B143" s="1" t="s">
        <v>106</v>
      </c>
      <c r="C143" s="9" t="s">
        <v>471</v>
      </c>
      <c r="D143" s="4" t="s">
        <v>452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432</v>
      </c>
      <c r="L143" s="44" t="s">
        <v>453</v>
      </c>
    </row>
    <row r="144" spans="1:12">
      <c r="A144" s="140" t="s">
        <v>1541</v>
      </c>
      <c r="B144" s="1" t="s">
        <v>106</v>
      </c>
      <c r="C144" s="9" t="s">
        <v>471</v>
      </c>
      <c r="D144" s="44" t="s">
        <v>454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432</v>
      </c>
    </row>
    <row r="145" spans="1:12">
      <c r="A145" s="140" t="s">
        <v>1541</v>
      </c>
      <c r="B145" s="1" t="s">
        <v>106</v>
      </c>
      <c r="C145" s="9" t="s">
        <v>471</v>
      </c>
      <c r="D145" s="2" t="s">
        <v>455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437</v>
      </c>
      <c r="J145" s="79" t="s">
        <v>432</v>
      </c>
    </row>
    <row r="146" spans="1:12">
      <c r="A146" s="140" t="s">
        <v>1541</v>
      </c>
      <c r="B146" s="1" t="s">
        <v>106</v>
      </c>
      <c r="C146" s="9" t="s">
        <v>471</v>
      </c>
      <c r="D146" s="2" t="s">
        <v>456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437</v>
      </c>
      <c r="J146" s="79" t="s">
        <v>432</v>
      </c>
    </row>
    <row r="147" spans="1:12">
      <c r="A147" s="140" t="s">
        <v>1541</v>
      </c>
      <c r="B147" s="1" t="s">
        <v>106</v>
      </c>
      <c r="C147" s="9" t="s">
        <v>471</v>
      </c>
      <c r="D147" s="2" t="s">
        <v>457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437</v>
      </c>
      <c r="J147" s="79" t="s">
        <v>432</v>
      </c>
    </row>
    <row r="148" spans="1:12">
      <c r="A148" s="140" t="s">
        <v>1541</v>
      </c>
      <c r="B148" s="1" t="s">
        <v>106</v>
      </c>
      <c r="C148" s="9" t="s">
        <v>471</v>
      </c>
      <c r="D148" s="2" t="s">
        <v>458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437</v>
      </c>
      <c r="J148" s="79" t="s">
        <v>432</v>
      </c>
    </row>
    <row r="149" spans="1:12">
      <c r="A149" s="140" t="s">
        <v>1541</v>
      </c>
      <c r="B149" s="1" t="s">
        <v>106</v>
      </c>
      <c r="C149" s="9" t="s">
        <v>471</v>
      </c>
      <c r="D149" s="2" t="s">
        <v>459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437</v>
      </c>
      <c r="J149" s="79" t="s">
        <v>432</v>
      </c>
    </row>
    <row r="150" spans="1:12" s="7" customFormat="1">
      <c r="A150" s="140" t="s">
        <v>1541</v>
      </c>
      <c r="B150" s="46" t="s">
        <v>106</v>
      </c>
      <c r="C150" s="31" t="s">
        <v>471</v>
      </c>
      <c r="D150" s="7" t="s">
        <v>460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437</v>
      </c>
      <c r="J150" s="80" t="s">
        <v>432</v>
      </c>
    </row>
    <row r="151" spans="1:12">
      <c r="A151" s="140" t="s">
        <v>1541</v>
      </c>
      <c r="B151" s="23" t="s">
        <v>106</v>
      </c>
      <c r="C151" s="9" t="s">
        <v>471</v>
      </c>
      <c r="D151" s="1" t="s">
        <v>461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437</v>
      </c>
    </row>
    <row r="152" spans="1:12">
      <c r="A152" s="140" t="s">
        <v>1541</v>
      </c>
      <c r="B152" s="1" t="s">
        <v>398</v>
      </c>
      <c r="C152" s="9" t="s">
        <v>471</v>
      </c>
      <c r="D152" s="1" t="s">
        <v>462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437</v>
      </c>
      <c r="J152" s="79" t="s">
        <v>432</v>
      </c>
    </row>
    <row r="153" spans="1:12">
      <c r="A153" s="140" t="s">
        <v>1541</v>
      </c>
      <c r="B153" s="1" t="s">
        <v>1023</v>
      </c>
      <c r="C153" s="9" t="s">
        <v>471</v>
      </c>
      <c r="D153" s="1" t="s">
        <v>463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437</v>
      </c>
      <c r="J153" s="79" t="s">
        <v>432</v>
      </c>
      <c r="L153" s="45" t="s">
        <v>464</v>
      </c>
    </row>
    <row r="154" spans="1:12">
      <c r="A154" s="140" t="s">
        <v>1541</v>
      </c>
      <c r="B154" s="1" t="s">
        <v>1023</v>
      </c>
      <c r="C154" s="9" t="s">
        <v>471</v>
      </c>
      <c r="D154" s="44" t="s">
        <v>465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437</v>
      </c>
      <c r="J154" s="79" t="s">
        <v>432</v>
      </c>
    </row>
    <row r="155" spans="1:12">
      <c r="A155" s="140" t="s">
        <v>1541</v>
      </c>
      <c r="B155" s="1" t="s">
        <v>1023</v>
      </c>
      <c r="C155" s="9" t="s">
        <v>471</v>
      </c>
      <c r="D155" s="1" t="s">
        <v>466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437</v>
      </c>
      <c r="J155" s="79" t="s">
        <v>432</v>
      </c>
    </row>
    <row r="156" spans="1:12">
      <c r="A156" s="140" t="s">
        <v>1541</v>
      </c>
      <c r="B156" s="1" t="s">
        <v>1023</v>
      </c>
      <c r="C156" s="9" t="s">
        <v>471</v>
      </c>
      <c r="D156" s="1" t="s">
        <v>467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437</v>
      </c>
      <c r="J156" s="79" t="s">
        <v>432</v>
      </c>
    </row>
    <row r="157" spans="1:12">
      <c r="A157" s="140" t="s">
        <v>1541</v>
      </c>
      <c r="B157" s="1" t="s">
        <v>398</v>
      </c>
      <c r="C157" s="9" t="s">
        <v>471</v>
      </c>
      <c r="D157" s="1" t="s">
        <v>468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437</v>
      </c>
      <c r="J157" s="79" t="s">
        <v>432</v>
      </c>
    </row>
    <row r="158" spans="1:12">
      <c r="A158" s="140" t="s">
        <v>1541</v>
      </c>
      <c r="B158" s="1" t="s">
        <v>398</v>
      </c>
      <c r="C158" s="9" t="s">
        <v>471</v>
      </c>
      <c r="D158" s="1" t="s">
        <v>469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437</v>
      </c>
      <c r="J158" s="79" t="s">
        <v>432</v>
      </c>
    </row>
    <row r="159" spans="1:12">
      <c r="A159" s="140" t="s">
        <v>1541</v>
      </c>
      <c r="B159" s="1" t="s">
        <v>1024</v>
      </c>
      <c r="C159" s="9" t="s">
        <v>471</v>
      </c>
      <c r="D159" s="1" t="s">
        <v>470</v>
      </c>
      <c r="E159" s="1" t="s">
        <v>53</v>
      </c>
      <c r="F159" s="108">
        <v>3</v>
      </c>
      <c r="G159" s="20">
        <f>130000+83953</f>
        <v>213953</v>
      </c>
      <c r="H159" s="172">
        <f>130000+83953</f>
        <v>213953</v>
      </c>
      <c r="I159" s="3" t="s">
        <v>8</v>
      </c>
      <c r="J159" s="79" t="s">
        <v>432</v>
      </c>
    </row>
    <row r="160" spans="1:12" ht="19.5" customHeight="1">
      <c r="A160" s="140" t="s">
        <v>1541</v>
      </c>
      <c r="B160" s="1" t="s">
        <v>106</v>
      </c>
      <c r="C160" s="9" t="s">
        <v>471</v>
      </c>
      <c r="D160" s="2" t="s">
        <v>472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1541</v>
      </c>
      <c r="B161" s="1" t="s">
        <v>398</v>
      </c>
      <c r="C161" s="9" t="s">
        <v>471</v>
      </c>
      <c r="D161" s="2" t="s">
        <v>473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437</v>
      </c>
      <c r="J161" s="79">
        <v>45359</v>
      </c>
      <c r="L161" s="1" t="s">
        <v>474</v>
      </c>
    </row>
    <row r="162" spans="1:12">
      <c r="A162" s="140" t="s">
        <v>1541</v>
      </c>
      <c r="B162" s="1" t="s">
        <v>106</v>
      </c>
      <c r="C162" s="9" t="s">
        <v>471</v>
      </c>
      <c r="D162" s="44" t="s">
        <v>475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437</v>
      </c>
      <c r="J162" s="79">
        <v>45332</v>
      </c>
      <c r="L162" s="1" t="s">
        <v>476</v>
      </c>
    </row>
    <row r="163" spans="1:12">
      <c r="A163" s="140" t="s">
        <v>1541</v>
      </c>
      <c r="B163" s="23" t="s">
        <v>106</v>
      </c>
      <c r="C163" s="9" t="s">
        <v>471</v>
      </c>
      <c r="D163" s="1" t="s">
        <v>460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437</v>
      </c>
      <c r="J163" s="79" t="s">
        <v>477</v>
      </c>
    </row>
    <row r="164" spans="1:12">
      <c r="A164" s="140" t="s">
        <v>1541</v>
      </c>
      <c r="B164" s="1" t="s">
        <v>398</v>
      </c>
      <c r="C164" s="9" t="s">
        <v>471</v>
      </c>
      <c r="D164" s="2" t="s">
        <v>479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437</v>
      </c>
    </row>
    <row r="165" spans="1:12">
      <c r="A165" s="140" t="s">
        <v>1541</v>
      </c>
      <c r="B165" s="1" t="s">
        <v>398</v>
      </c>
      <c r="C165" s="9" t="s">
        <v>471</v>
      </c>
      <c r="D165" s="2" t="s">
        <v>480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478</v>
      </c>
    </row>
    <row r="166" spans="1:12">
      <c r="A166" s="140" t="s">
        <v>1541</v>
      </c>
      <c r="B166" s="1" t="s">
        <v>106</v>
      </c>
      <c r="C166" s="9" t="s">
        <v>471</v>
      </c>
      <c r="D166" s="2" t="s">
        <v>481</v>
      </c>
      <c r="E166" s="1" t="s">
        <v>53</v>
      </c>
      <c r="F166" s="108">
        <v>1</v>
      </c>
      <c r="G166" s="20" t="s">
        <v>482</v>
      </c>
      <c r="H166" s="60" t="s">
        <v>483</v>
      </c>
      <c r="I166" s="3" t="s">
        <v>484</v>
      </c>
      <c r="L166" s="1" t="s">
        <v>485</v>
      </c>
    </row>
    <row r="167" spans="1:12">
      <c r="A167" s="140" t="s">
        <v>1541</v>
      </c>
      <c r="B167" s="1" t="s">
        <v>486</v>
      </c>
      <c r="C167" s="9" t="s">
        <v>471</v>
      </c>
      <c r="D167" s="2" t="s">
        <v>487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484</v>
      </c>
    </row>
    <row r="168" spans="1:12">
      <c r="A168" s="140" t="s">
        <v>1541</v>
      </c>
      <c r="B168" s="1" t="s">
        <v>106</v>
      </c>
      <c r="C168" s="9" t="s">
        <v>471</v>
      </c>
      <c r="D168" s="44" t="s">
        <v>488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1541</v>
      </c>
      <c r="B169" s="1" t="s">
        <v>486</v>
      </c>
      <c r="C169" s="9" t="s">
        <v>471</v>
      </c>
      <c r="D169" s="2" t="s">
        <v>489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484</v>
      </c>
    </row>
    <row r="170" spans="1:12">
      <c r="A170" s="140" t="s">
        <v>1541</v>
      </c>
      <c r="B170" s="28" t="s">
        <v>490</v>
      </c>
      <c r="C170" s="28" t="s">
        <v>491</v>
      </c>
      <c r="D170" s="28" t="s">
        <v>492</v>
      </c>
      <c r="E170" s="28" t="s">
        <v>493</v>
      </c>
      <c r="F170" s="102">
        <v>6</v>
      </c>
      <c r="G170" s="144">
        <v>300</v>
      </c>
      <c r="H170" s="63">
        <v>1800</v>
      </c>
      <c r="I170" s="53" t="s">
        <v>484</v>
      </c>
      <c r="J170" s="81">
        <v>45301</v>
      </c>
      <c r="K170" s="28" t="s">
        <v>494</v>
      </c>
      <c r="L170" s="28" t="s">
        <v>495</v>
      </c>
    </row>
    <row r="171" spans="1:12">
      <c r="A171" s="140" t="s">
        <v>1541</v>
      </c>
      <c r="B171" s="28" t="s">
        <v>486</v>
      </c>
      <c r="C171" s="28" t="s">
        <v>496</v>
      </c>
      <c r="D171" s="28" t="s">
        <v>497</v>
      </c>
      <c r="E171" s="28" t="s">
        <v>493</v>
      </c>
      <c r="F171" s="102">
        <v>10</v>
      </c>
      <c r="G171" s="144">
        <v>10000</v>
      </c>
      <c r="H171" s="63">
        <v>100000</v>
      </c>
      <c r="I171" s="53" t="s">
        <v>498</v>
      </c>
      <c r="J171" s="81">
        <v>45301</v>
      </c>
      <c r="K171" s="28" t="s">
        <v>494</v>
      </c>
      <c r="L171" s="28" t="s">
        <v>499</v>
      </c>
    </row>
    <row r="172" spans="1:12">
      <c r="A172" s="140" t="s">
        <v>1541</v>
      </c>
      <c r="B172" s="28" t="s">
        <v>486</v>
      </c>
      <c r="C172" s="28" t="s">
        <v>500</v>
      </c>
      <c r="D172" s="28" t="s">
        <v>501</v>
      </c>
      <c r="E172" s="28" t="s">
        <v>493</v>
      </c>
      <c r="F172" s="102">
        <v>40</v>
      </c>
      <c r="G172" s="144">
        <v>100</v>
      </c>
      <c r="H172" s="63">
        <v>4000</v>
      </c>
      <c r="I172" s="53" t="s">
        <v>498</v>
      </c>
      <c r="J172" s="81">
        <v>2024</v>
      </c>
      <c r="K172" s="28" t="s">
        <v>494</v>
      </c>
      <c r="L172" s="28" t="s">
        <v>502</v>
      </c>
    </row>
    <row r="173" spans="1:12">
      <c r="A173" s="140" t="s">
        <v>1541</v>
      </c>
      <c r="B173" s="28" t="s">
        <v>486</v>
      </c>
      <c r="C173" s="28" t="s">
        <v>503</v>
      </c>
      <c r="D173" s="28" t="s">
        <v>504</v>
      </c>
      <c r="E173" s="28" t="s">
        <v>493</v>
      </c>
      <c r="F173" s="102">
        <v>10</v>
      </c>
      <c r="G173" s="144">
        <v>100</v>
      </c>
      <c r="H173" s="63">
        <v>4000</v>
      </c>
      <c r="I173" s="53" t="s">
        <v>498</v>
      </c>
      <c r="J173" s="81">
        <v>2024</v>
      </c>
      <c r="K173" s="28" t="s">
        <v>494</v>
      </c>
      <c r="L173" s="28" t="s">
        <v>502</v>
      </c>
    </row>
    <row r="174" spans="1:12">
      <c r="A174" s="140" t="s">
        <v>1541</v>
      </c>
      <c r="B174" s="28" t="s">
        <v>486</v>
      </c>
      <c r="C174" s="28" t="s">
        <v>505</v>
      </c>
      <c r="D174" s="28" t="s">
        <v>506</v>
      </c>
      <c r="E174" s="28" t="s">
        <v>493</v>
      </c>
      <c r="F174" s="102">
        <v>12</v>
      </c>
      <c r="G174" s="144">
        <v>100</v>
      </c>
      <c r="H174" s="63">
        <v>1200</v>
      </c>
      <c r="I174" s="53" t="s">
        <v>484</v>
      </c>
      <c r="J174" s="81">
        <v>2024</v>
      </c>
      <c r="K174" s="28" t="s">
        <v>494</v>
      </c>
      <c r="L174" s="28" t="s">
        <v>507</v>
      </c>
    </row>
    <row r="175" spans="1:12">
      <c r="A175" s="140" t="s">
        <v>1541</v>
      </c>
      <c r="B175" s="28" t="s">
        <v>486</v>
      </c>
      <c r="C175" s="28" t="s">
        <v>508</v>
      </c>
      <c r="D175" s="28" t="s">
        <v>509</v>
      </c>
      <c r="E175" s="28" t="s">
        <v>493</v>
      </c>
      <c r="F175" s="102">
        <v>12</v>
      </c>
      <c r="G175" s="144">
        <v>1000</v>
      </c>
      <c r="H175" s="63">
        <v>12000</v>
      </c>
      <c r="I175" s="53" t="s">
        <v>484</v>
      </c>
      <c r="J175" s="81">
        <v>2024</v>
      </c>
      <c r="K175" s="29"/>
      <c r="L175" s="28" t="s">
        <v>510</v>
      </c>
    </row>
    <row r="176" spans="1:12">
      <c r="A176" s="140" t="s">
        <v>1541</v>
      </c>
      <c r="B176" s="28" t="s">
        <v>486</v>
      </c>
      <c r="C176" s="28" t="s">
        <v>511</v>
      </c>
      <c r="D176" s="28" t="s">
        <v>512</v>
      </c>
      <c r="E176" s="28" t="s">
        <v>493</v>
      </c>
      <c r="F176" s="102">
        <v>12</v>
      </c>
      <c r="G176" s="144">
        <v>4000</v>
      </c>
      <c r="H176" s="63">
        <v>48000</v>
      </c>
      <c r="I176" s="53" t="s">
        <v>484</v>
      </c>
      <c r="J176" s="81">
        <v>2024</v>
      </c>
      <c r="K176" s="29"/>
      <c r="L176" s="28" t="s">
        <v>513</v>
      </c>
    </row>
    <row r="177" spans="1:12">
      <c r="A177" s="140" t="s">
        <v>1541</v>
      </c>
      <c r="B177" s="28" t="s">
        <v>486</v>
      </c>
      <c r="C177" s="28" t="s">
        <v>514</v>
      </c>
      <c r="D177" s="28" t="s">
        <v>514</v>
      </c>
      <c r="E177" s="28" t="s">
        <v>493</v>
      </c>
      <c r="F177" s="102">
        <v>450</v>
      </c>
      <c r="G177" s="144">
        <v>12.5</v>
      </c>
      <c r="H177" s="63">
        <v>5625</v>
      </c>
      <c r="I177" s="53" t="s">
        <v>484</v>
      </c>
      <c r="J177" s="81">
        <v>45627</v>
      </c>
      <c r="K177" s="29"/>
      <c r="L177" s="28" t="s">
        <v>515</v>
      </c>
    </row>
    <row r="178" spans="1:12">
      <c r="A178" s="140" t="s">
        <v>1541</v>
      </c>
      <c r="B178" s="28" t="s">
        <v>486</v>
      </c>
      <c r="C178" s="28" t="s">
        <v>516</v>
      </c>
      <c r="D178" s="28" t="s">
        <v>517</v>
      </c>
      <c r="E178" s="28" t="s">
        <v>493</v>
      </c>
      <c r="F178" s="102">
        <v>5</v>
      </c>
      <c r="G178" s="144">
        <v>7000</v>
      </c>
      <c r="H178" s="63">
        <v>70000</v>
      </c>
      <c r="I178" s="53" t="s">
        <v>484</v>
      </c>
      <c r="J178" s="81">
        <v>2024</v>
      </c>
      <c r="K178" s="29"/>
      <c r="L178" s="28" t="s">
        <v>518</v>
      </c>
    </row>
    <row r="179" spans="1:12">
      <c r="A179" s="140" t="s">
        <v>1541</v>
      </c>
      <c r="B179" s="28" t="s">
        <v>486</v>
      </c>
      <c r="C179" s="28" t="s">
        <v>519</v>
      </c>
      <c r="D179" s="28" t="s">
        <v>520</v>
      </c>
      <c r="E179" s="28" t="s">
        <v>493</v>
      </c>
      <c r="F179" s="102">
        <v>50</v>
      </c>
      <c r="G179" s="144">
        <v>500</v>
      </c>
      <c r="H179" s="63">
        <v>25000</v>
      </c>
      <c r="I179" s="53" t="s">
        <v>498</v>
      </c>
      <c r="J179" s="81">
        <v>2024</v>
      </c>
      <c r="K179" s="29"/>
      <c r="L179" s="28" t="s">
        <v>521</v>
      </c>
    </row>
    <row r="180" spans="1:12">
      <c r="A180" s="140" t="s">
        <v>1541</v>
      </c>
      <c r="B180" s="28" t="s">
        <v>486</v>
      </c>
      <c r="C180" s="28" t="s">
        <v>522</v>
      </c>
      <c r="D180" s="28" t="s">
        <v>523</v>
      </c>
      <c r="E180" s="28" t="s">
        <v>493</v>
      </c>
      <c r="F180" s="102">
        <v>10</v>
      </c>
      <c r="G180" s="144">
        <v>3500</v>
      </c>
      <c r="H180" s="63">
        <v>35000</v>
      </c>
      <c r="I180" s="53" t="s">
        <v>498</v>
      </c>
      <c r="J180" s="81">
        <v>2024</v>
      </c>
      <c r="K180" s="29"/>
      <c r="L180" s="28" t="s">
        <v>524</v>
      </c>
    </row>
    <row r="181" spans="1:12">
      <c r="A181" s="140" t="s">
        <v>1541</v>
      </c>
      <c r="B181" s="28" t="s">
        <v>486</v>
      </c>
      <c r="C181" s="28" t="s">
        <v>525</v>
      </c>
      <c r="D181" s="28" t="s">
        <v>526</v>
      </c>
      <c r="E181" s="28" t="s">
        <v>493</v>
      </c>
      <c r="F181" s="102">
        <v>10</v>
      </c>
      <c r="G181" s="144">
        <v>10000</v>
      </c>
      <c r="H181" s="63">
        <v>100000</v>
      </c>
      <c r="I181" s="53" t="s">
        <v>498</v>
      </c>
      <c r="J181" s="81">
        <v>2024</v>
      </c>
      <c r="K181" s="29"/>
      <c r="L181" s="28" t="s">
        <v>527</v>
      </c>
    </row>
    <row r="182" spans="1:12">
      <c r="A182" s="140" t="s">
        <v>1541</v>
      </c>
      <c r="B182" s="28" t="s">
        <v>486</v>
      </c>
      <c r="C182" s="28" t="s">
        <v>528</v>
      </c>
      <c r="D182" s="28" t="s">
        <v>529</v>
      </c>
      <c r="E182" s="28" t="s">
        <v>493</v>
      </c>
      <c r="F182" s="102">
        <v>3</v>
      </c>
      <c r="G182" s="144">
        <v>1000</v>
      </c>
      <c r="H182" s="63">
        <v>30000</v>
      </c>
      <c r="I182" s="53" t="s">
        <v>498</v>
      </c>
      <c r="J182" s="81">
        <v>2024</v>
      </c>
      <c r="K182" s="29"/>
      <c r="L182" s="28" t="s">
        <v>524</v>
      </c>
    </row>
    <row r="183" spans="1:12">
      <c r="A183" s="140" t="s">
        <v>1541</v>
      </c>
      <c r="B183" s="28" t="s">
        <v>486</v>
      </c>
      <c r="C183" s="28" t="s">
        <v>530</v>
      </c>
      <c r="D183" s="28" t="s">
        <v>531</v>
      </c>
      <c r="E183" s="28" t="s">
        <v>493</v>
      </c>
      <c r="F183" s="102">
        <v>200</v>
      </c>
      <c r="G183" s="144">
        <v>30</v>
      </c>
      <c r="H183" s="63">
        <v>3000</v>
      </c>
      <c r="I183" s="53" t="s">
        <v>498</v>
      </c>
      <c r="J183" s="81">
        <v>2024</v>
      </c>
      <c r="K183" s="29"/>
      <c r="L183" s="28" t="s">
        <v>532</v>
      </c>
    </row>
    <row r="184" spans="1:12">
      <c r="A184" s="140" t="s">
        <v>1541</v>
      </c>
      <c r="B184" s="28" t="s">
        <v>486</v>
      </c>
      <c r="C184" s="28" t="s">
        <v>505</v>
      </c>
      <c r="D184" s="28" t="s">
        <v>533</v>
      </c>
      <c r="E184" s="28" t="s">
        <v>493</v>
      </c>
      <c r="F184" s="102">
        <v>2</v>
      </c>
      <c r="G184" s="144">
        <v>2500</v>
      </c>
      <c r="H184" s="63">
        <v>5000</v>
      </c>
      <c r="I184" s="53" t="s">
        <v>484</v>
      </c>
      <c r="J184" s="81" t="s">
        <v>534</v>
      </c>
      <c r="K184" s="29"/>
      <c r="L184" s="28" t="s">
        <v>535</v>
      </c>
    </row>
    <row r="185" spans="1:12">
      <c r="A185" s="140" t="s">
        <v>1541</v>
      </c>
      <c r="B185" s="28" t="s">
        <v>490</v>
      </c>
      <c r="C185" s="28" t="s">
        <v>536</v>
      </c>
      <c r="D185" s="28" t="s">
        <v>537</v>
      </c>
      <c r="E185" s="28" t="s">
        <v>493</v>
      </c>
      <c r="F185" s="102">
        <v>7</v>
      </c>
      <c r="G185" s="144">
        <v>1000</v>
      </c>
      <c r="H185" s="63">
        <v>7000</v>
      </c>
      <c r="I185" s="53" t="s">
        <v>498</v>
      </c>
      <c r="J185" s="81">
        <v>45301</v>
      </c>
      <c r="K185" s="29"/>
      <c r="L185" s="28" t="s">
        <v>538</v>
      </c>
    </row>
    <row r="186" spans="1:12">
      <c r="A186" s="140" t="s">
        <v>1541</v>
      </c>
      <c r="B186" s="28" t="s">
        <v>490</v>
      </c>
      <c r="C186" s="28" t="s">
        <v>536</v>
      </c>
      <c r="D186" s="28" t="s">
        <v>539</v>
      </c>
      <c r="E186" s="28" t="s">
        <v>540</v>
      </c>
      <c r="F186" s="102">
        <v>20</v>
      </c>
      <c r="G186" s="144">
        <v>10</v>
      </c>
      <c r="H186" s="63">
        <v>200</v>
      </c>
      <c r="I186" s="53" t="s">
        <v>498</v>
      </c>
      <c r="J186" s="81">
        <v>45301</v>
      </c>
      <c r="K186" s="29"/>
      <c r="L186" s="28" t="s">
        <v>541</v>
      </c>
    </row>
    <row r="187" spans="1:12">
      <c r="A187" s="140" t="s">
        <v>1541</v>
      </c>
      <c r="B187" s="28" t="s">
        <v>486</v>
      </c>
      <c r="C187" s="28" t="s">
        <v>542</v>
      </c>
      <c r="D187" s="28" t="s">
        <v>543</v>
      </c>
      <c r="E187" s="28" t="s">
        <v>493</v>
      </c>
      <c r="F187" s="102">
        <v>1</v>
      </c>
      <c r="G187" s="144">
        <v>500000</v>
      </c>
      <c r="H187" s="63">
        <v>500000</v>
      </c>
      <c r="I187" s="53" t="s">
        <v>484</v>
      </c>
      <c r="J187" s="81">
        <v>45301</v>
      </c>
      <c r="K187" s="29"/>
      <c r="L187" s="28" t="s">
        <v>544</v>
      </c>
    </row>
    <row r="188" spans="1:12">
      <c r="A188" s="140" t="s">
        <v>1541</v>
      </c>
      <c r="B188" s="28" t="s">
        <v>486</v>
      </c>
      <c r="C188" s="28" t="s">
        <v>542</v>
      </c>
      <c r="D188" s="28" t="s">
        <v>545</v>
      </c>
      <c r="E188" s="28" t="s">
        <v>493</v>
      </c>
      <c r="F188" s="102">
        <v>1</v>
      </c>
      <c r="G188" s="144">
        <v>100000</v>
      </c>
      <c r="H188" s="63">
        <v>100000</v>
      </c>
      <c r="I188" s="53" t="s">
        <v>484</v>
      </c>
      <c r="J188" s="81">
        <v>45301</v>
      </c>
      <c r="K188" s="29"/>
      <c r="L188" s="28" t="s">
        <v>546</v>
      </c>
    </row>
    <row r="189" spans="1:12">
      <c r="A189" s="140" t="s">
        <v>1541</v>
      </c>
      <c r="B189" s="28" t="s">
        <v>486</v>
      </c>
      <c r="C189" s="28" t="s">
        <v>547</v>
      </c>
      <c r="D189" s="28" t="s">
        <v>505</v>
      </c>
      <c r="E189" s="28" t="s">
        <v>493</v>
      </c>
      <c r="F189" s="102">
        <v>2</v>
      </c>
      <c r="G189" s="144">
        <v>580</v>
      </c>
      <c r="H189" s="63">
        <v>1160</v>
      </c>
      <c r="I189" s="53" t="s">
        <v>484</v>
      </c>
      <c r="J189" s="81" t="s">
        <v>548</v>
      </c>
      <c r="K189" s="29"/>
      <c r="L189" s="28" t="s">
        <v>549</v>
      </c>
    </row>
    <row r="190" spans="1:12">
      <c r="A190" s="140" t="s">
        <v>1541</v>
      </c>
      <c r="B190" s="28" t="s">
        <v>486</v>
      </c>
      <c r="C190" s="28" t="s">
        <v>550</v>
      </c>
      <c r="D190" s="28" t="s">
        <v>551</v>
      </c>
      <c r="E190" s="28" t="s">
        <v>493</v>
      </c>
      <c r="F190" s="102">
        <v>10</v>
      </c>
      <c r="G190" s="144">
        <v>600</v>
      </c>
      <c r="H190" s="63">
        <v>6000</v>
      </c>
      <c r="I190" s="53" t="s">
        <v>498</v>
      </c>
      <c r="J190" s="81">
        <v>2024</v>
      </c>
      <c r="K190" s="29"/>
      <c r="L190" s="28" t="s">
        <v>552</v>
      </c>
    </row>
    <row r="191" spans="1:12">
      <c r="A191" s="140" t="s">
        <v>1541</v>
      </c>
      <c r="B191" s="28" t="s">
        <v>490</v>
      </c>
      <c r="C191" s="28" t="s">
        <v>553</v>
      </c>
      <c r="D191" s="28" t="s">
        <v>554</v>
      </c>
      <c r="E191" s="28" t="s">
        <v>493</v>
      </c>
      <c r="F191" s="102">
        <v>1</v>
      </c>
      <c r="G191" s="144">
        <v>5000</v>
      </c>
      <c r="H191" s="63">
        <v>5000</v>
      </c>
      <c r="I191" s="53" t="s">
        <v>484</v>
      </c>
      <c r="J191" s="81">
        <v>45321</v>
      </c>
      <c r="K191" s="29"/>
      <c r="L191" s="28" t="s">
        <v>555</v>
      </c>
    </row>
    <row r="192" spans="1:12">
      <c r="A192" s="140" t="s">
        <v>1541</v>
      </c>
      <c r="B192" s="28" t="s">
        <v>486</v>
      </c>
      <c r="C192" s="28" t="s">
        <v>556</v>
      </c>
      <c r="D192" s="28" t="s">
        <v>557</v>
      </c>
      <c r="E192" s="28" t="s">
        <v>493</v>
      </c>
      <c r="F192" s="102">
        <v>10</v>
      </c>
      <c r="G192" s="144">
        <v>5000</v>
      </c>
      <c r="H192" s="63">
        <v>50000</v>
      </c>
      <c r="I192" s="53" t="s">
        <v>498</v>
      </c>
      <c r="J192" s="81">
        <v>2024</v>
      </c>
      <c r="K192" s="29"/>
      <c r="L192" s="28" t="s">
        <v>558</v>
      </c>
    </row>
    <row r="193" spans="1:12">
      <c r="A193" s="140" t="s">
        <v>1541</v>
      </c>
      <c r="B193" s="28" t="s">
        <v>486</v>
      </c>
      <c r="C193" s="28" t="s">
        <v>559</v>
      </c>
      <c r="D193" s="28" t="s">
        <v>560</v>
      </c>
      <c r="E193" s="28" t="s">
        <v>493</v>
      </c>
      <c r="F193" s="102">
        <v>12</v>
      </c>
      <c r="G193" s="144">
        <v>120</v>
      </c>
      <c r="H193" s="63">
        <v>1440</v>
      </c>
      <c r="I193" s="53" t="s">
        <v>498</v>
      </c>
      <c r="J193" s="81">
        <v>2024</v>
      </c>
      <c r="K193" s="29"/>
      <c r="L193" s="28" t="s">
        <v>561</v>
      </c>
    </row>
    <row r="194" spans="1:12">
      <c r="A194" s="140" t="s">
        <v>1541</v>
      </c>
      <c r="B194" s="28" t="s">
        <v>490</v>
      </c>
      <c r="C194" s="28" t="s">
        <v>562</v>
      </c>
      <c r="D194" s="28" t="s">
        <v>563</v>
      </c>
      <c r="E194" s="28" t="s">
        <v>493</v>
      </c>
      <c r="F194" s="102">
        <v>60</v>
      </c>
      <c r="G194" s="144">
        <v>25</v>
      </c>
      <c r="H194" s="63">
        <v>1500</v>
      </c>
      <c r="I194" s="53" t="s">
        <v>498</v>
      </c>
      <c r="J194" s="81">
        <v>2024</v>
      </c>
      <c r="K194" s="29"/>
      <c r="L194" s="28" t="s">
        <v>564</v>
      </c>
    </row>
    <row r="195" spans="1:12">
      <c r="A195" s="140" t="s">
        <v>1541</v>
      </c>
      <c r="B195" s="28" t="s">
        <v>486</v>
      </c>
      <c r="C195" s="28" t="s">
        <v>565</v>
      </c>
      <c r="D195" s="28" t="s">
        <v>566</v>
      </c>
      <c r="E195" s="28" t="s">
        <v>493</v>
      </c>
      <c r="F195" s="102">
        <v>1000</v>
      </c>
      <c r="G195" s="144">
        <v>2</v>
      </c>
      <c r="H195" s="63">
        <v>2000</v>
      </c>
      <c r="I195" s="53" t="s">
        <v>498</v>
      </c>
      <c r="J195" s="81">
        <v>2024</v>
      </c>
      <c r="K195" s="29"/>
      <c r="L195" s="28" t="s">
        <v>567</v>
      </c>
    </row>
    <row r="196" spans="1:12">
      <c r="A196" s="140" t="s">
        <v>1541</v>
      </c>
      <c r="B196" s="28" t="s">
        <v>486</v>
      </c>
      <c r="C196" s="28" t="s">
        <v>565</v>
      </c>
      <c r="D196" s="28" t="s">
        <v>568</v>
      </c>
      <c r="E196" s="28" t="s">
        <v>493</v>
      </c>
      <c r="F196" s="102">
        <v>20</v>
      </c>
      <c r="G196" s="144">
        <v>100</v>
      </c>
      <c r="H196" s="63">
        <v>2000</v>
      </c>
      <c r="I196" s="53" t="s">
        <v>498</v>
      </c>
      <c r="J196" s="81">
        <v>2024</v>
      </c>
      <c r="K196" s="29"/>
      <c r="L196" s="28" t="s">
        <v>569</v>
      </c>
    </row>
    <row r="197" spans="1:12">
      <c r="A197" s="140" t="s">
        <v>1541</v>
      </c>
      <c r="B197" s="28" t="s">
        <v>486</v>
      </c>
      <c r="C197" s="28" t="s">
        <v>565</v>
      </c>
      <c r="D197" s="28" t="s">
        <v>570</v>
      </c>
      <c r="E197" s="28" t="s">
        <v>493</v>
      </c>
      <c r="F197" s="102">
        <v>5</v>
      </c>
      <c r="G197" s="144">
        <v>1500</v>
      </c>
      <c r="H197" s="63">
        <v>7500</v>
      </c>
      <c r="I197" s="53" t="s">
        <v>498</v>
      </c>
      <c r="J197" s="81">
        <v>2024</v>
      </c>
      <c r="K197" s="29"/>
      <c r="L197" s="28" t="s">
        <v>571</v>
      </c>
    </row>
    <row r="198" spans="1:12">
      <c r="A198" s="140" t="s">
        <v>1541</v>
      </c>
      <c r="B198" s="28" t="s">
        <v>486</v>
      </c>
      <c r="C198" s="28" t="s">
        <v>572</v>
      </c>
      <c r="D198" s="28" t="s">
        <v>573</v>
      </c>
      <c r="E198" s="28" t="s">
        <v>493</v>
      </c>
      <c r="F198" s="102">
        <v>200</v>
      </c>
      <c r="G198" s="144">
        <v>9</v>
      </c>
      <c r="H198" s="63">
        <v>900</v>
      </c>
      <c r="I198" s="53" t="s">
        <v>498</v>
      </c>
      <c r="J198" s="81">
        <v>2024</v>
      </c>
      <c r="K198" s="29"/>
      <c r="L198" s="28" t="s">
        <v>574</v>
      </c>
    </row>
    <row r="199" spans="1:12">
      <c r="A199" s="140" t="s">
        <v>1541</v>
      </c>
      <c r="B199" s="28" t="s">
        <v>490</v>
      </c>
      <c r="C199" s="28" t="s">
        <v>575</v>
      </c>
      <c r="D199" s="28" t="s">
        <v>576</v>
      </c>
      <c r="E199" s="28" t="s">
        <v>493</v>
      </c>
      <c r="F199" s="102">
        <v>1000</v>
      </c>
      <c r="G199" s="144">
        <v>15.5</v>
      </c>
      <c r="H199" s="63">
        <v>15000</v>
      </c>
      <c r="I199" s="53" t="s">
        <v>498</v>
      </c>
      <c r="J199" s="81">
        <v>2024</v>
      </c>
      <c r="K199" s="29"/>
      <c r="L199" s="28" t="s">
        <v>577</v>
      </c>
    </row>
    <row r="200" spans="1:12">
      <c r="A200" s="140" t="s">
        <v>1541</v>
      </c>
      <c r="B200" s="28" t="s">
        <v>486</v>
      </c>
      <c r="C200" s="28" t="s">
        <v>578</v>
      </c>
      <c r="D200" s="28" t="s">
        <v>579</v>
      </c>
      <c r="E200" s="28" t="s">
        <v>493</v>
      </c>
      <c r="F200" s="102">
        <v>10</v>
      </c>
      <c r="G200" s="144">
        <v>2500</v>
      </c>
      <c r="H200" s="63">
        <v>25000</v>
      </c>
      <c r="I200" s="53" t="s">
        <v>498</v>
      </c>
      <c r="J200" s="81">
        <v>2024</v>
      </c>
      <c r="K200" s="29"/>
      <c r="L200" s="28" t="s">
        <v>580</v>
      </c>
    </row>
    <row r="201" spans="1:12">
      <c r="A201" s="140" t="s">
        <v>1541</v>
      </c>
      <c r="B201" s="29" t="s">
        <v>486</v>
      </c>
      <c r="C201" s="28" t="s">
        <v>581</v>
      </c>
      <c r="D201" s="28" t="s">
        <v>582</v>
      </c>
      <c r="E201" s="28" t="s">
        <v>583</v>
      </c>
      <c r="F201" s="102">
        <v>250</v>
      </c>
      <c r="G201" s="144">
        <v>10</v>
      </c>
      <c r="H201" s="63">
        <v>2500</v>
      </c>
      <c r="I201" s="53" t="s">
        <v>498</v>
      </c>
      <c r="J201" s="81">
        <v>2024</v>
      </c>
      <c r="K201" s="29"/>
      <c r="L201" s="28" t="s">
        <v>584</v>
      </c>
    </row>
    <row r="202" spans="1:12">
      <c r="A202" s="140" t="s">
        <v>1541</v>
      </c>
      <c r="B202" s="29" t="s">
        <v>486</v>
      </c>
      <c r="C202" s="28" t="s">
        <v>585</v>
      </c>
      <c r="D202" s="28" t="s">
        <v>586</v>
      </c>
      <c r="E202" s="28" t="s">
        <v>493</v>
      </c>
      <c r="F202" s="102">
        <v>12</v>
      </c>
      <c r="G202" s="144">
        <v>1300</v>
      </c>
      <c r="H202" s="63">
        <v>15600</v>
      </c>
      <c r="I202" s="53" t="s">
        <v>498</v>
      </c>
      <c r="J202" s="81" t="s">
        <v>587</v>
      </c>
      <c r="K202" s="29"/>
      <c r="L202" s="28" t="s">
        <v>588</v>
      </c>
    </row>
    <row r="203" spans="1:12">
      <c r="A203" s="140" t="s">
        <v>1541</v>
      </c>
      <c r="B203" s="29" t="s">
        <v>490</v>
      </c>
      <c r="C203" s="29" t="s">
        <v>589</v>
      </c>
      <c r="D203" s="29" t="s">
        <v>590</v>
      </c>
      <c r="E203" s="29" t="s">
        <v>493</v>
      </c>
      <c r="F203" s="103">
        <v>3</v>
      </c>
      <c r="G203" s="145">
        <v>5000</v>
      </c>
      <c r="H203" s="64">
        <v>15000</v>
      </c>
      <c r="I203" s="54" t="s">
        <v>498</v>
      </c>
      <c r="J203" s="82">
        <v>2024</v>
      </c>
      <c r="K203" s="29"/>
      <c r="L203" s="29" t="s">
        <v>591</v>
      </c>
    </row>
    <row r="204" spans="1:12">
      <c r="A204" s="140" t="s">
        <v>1541</v>
      </c>
      <c r="B204" s="29" t="s">
        <v>486</v>
      </c>
      <c r="C204" s="29" t="s">
        <v>592</v>
      </c>
      <c r="D204" s="29" t="s">
        <v>593</v>
      </c>
      <c r="E204" s="29" t="s">
        <v>493</v>
      </c>
      <c r="F204" s="103">
        <v>10</v>
      </c>
      <c r="G204" s="145">
        <v>100</v>
      </c>
      <c r="H204" s="64">
        <v>1000</v>
      </c>
      <c r="I204" s="54" t="s">
        <v>498</v>
      </c>
      <c r="J204" s="82">
        <v>2024</v>
      </c>
      <c r="K204" s="29"/>
      <c r="L204" s="29" t="s">
        <v>594</v>
      </c>
    </row>
    <row r="205" spans="1:12">
      <c r="A205" s="140" t="s">
        <v>1541</v>
      </c>
      <c r="B205" s="29" t="s">
        <v>490</v>
      </c>
      <c r="C205" s="29" t="s">
        <v>595</v>
      </c>
      <c r="D205" s="29" t="s">
        <v>596</v>
      </c>
      <c r="E205" s="29" t="s">
        <v>493</v>
      </c>
      <c r="F205" s="103">
        <v>50</v>
      </c>
      <c r="G205" s="145">
        <v>10</v>
      </c>
      <c r="H205" s="64" t="s">
        <v>597</v>
      </c>
      <c r="I205" s="54" t="s">
        <v>498</v>
      </c>
      <c r="J205" s="82">
        <v>2024</v>
      </c>
      <c r="K205" s="29"/>
      <c r="L205" s="29" t="s">
        <v>598</v>
      </c>
    </row>
    <row r="206" spans="1:12">
      <c r="A206" s="140" t="s">
        <v>1541</v>
      </c>
      <c r="B206" s="29" t="s">
        <v>490</v>
      </c>
      <c r="C206" s="29" t="s">
        <v>599</v>
      </c>
      <c r="D206" s="1" t="s">
        <v>600</v>
      </c>
      <c r="E206" s="29" t="s">
        <v>493</v>
      </c>
      <c r="F206" s="103">
        <v>4</v>
      </c>
      <c r="G206" s="145">
        <v>150</v>
      </c>
      <c r="H206" s="64">
        <v>600</v>
      </c>
      <c r="I206" s="54" t="s">
        <v>498</v>
      </c>
      <c r="J206" s="82">
        <v>2024</v>
      </c>
      <c r="K206" s="29"/>
      <c r="L206" s="29" t="s">
        <v>601</v>
      </c>
    </row>
    <row r="207" spans="1:12">
      <c r="A207" s="140" t="s">
        <v>1541</v>
      </c>
      <c r="B207" s="28" t="s">
        <v>486</v>
      </c>
      <c r="C207" s="28" t="s">
        <v>578</v>
      </c>
      <c r="D207" s="28" t="s">
        <v>579</v>
      </c>
      <c r="E207" s="28" t="s">
        <v>493</v>
      </c>
      <c r="F207" s="102">
        <v>10</v>
      </c>
      <c r="G207" s="144">
        <v>2500</v>
      </c>
      <c r="H207" s="63">
        <v>25000</v>
      </c>
      <c r="I207" s="53" t="s">
        <v>498</v>
      </c>
      <c r="J207" s="81">
        <v>2024</v>
      </c>
      <c r="K207" s="29"/>
      <c r="L207" s="28" t="s">
        <v>602</v>
      </c>
    </row>
    <row r="208" spans="1:12">
      <c r="A208" s="140" t="s">
        <v>1541</v>
      </c>
      <c r="B208" s="29" t="s">
        <v>486</v>
      </c>
      <c r="C208" s="28" t="s">
        <v>581</v>
      </c>
      <c r="D208" s="28" t="s">
        <v>582</v>
      </c>
      <c r="E208" s="28" t="s">
        <v>583</v>
      </c>
      <c r="F208" s="102">
        <v>250</v>
      </c>
      <c r="G208" s="144">
        <v>10</v>
      </c>
      <c r="H208" s="63">
        <v>2500</v>
      </c>
      <c r="I208" s="53" t="s">
        <v>498</v>
      </c>
      <c r="J208" s="81">
        <v>2024</v>
      </c>
      <c r="K208" s="29"/>
      <c r="L208" s="28" t="s">
        <v>603</v>
      </c>
    </row>
    <row r="209" spans="1:12">
      <c r="A209" s="140" t="s">
        <v>1541</v>
      </c>
      <c r="B209" s="29" t="s">
        <v>490</v>
      </c>
      <c r="C209" s="29" t="s">
        <v>589</v>
      </c>
      <c r="D209" s="29" t="s">
        <v>590</v>
      </c>
      <c r="E209" s="29" t="s">
        <v>493</v>
      </c>
      <c r="F209" s="103">
        <v>1</v>
      </c>
      <c r="G209" s="145">
        <v>5000</v>
      </c>
      <c r="H209" s="64">
        <v>5000</v>
      </c>
      <c r="I209" s="54" t="s">
        <v>498</v>
      </c>
      <c r="J209" s="82">
        <v>2024</v>
      </c>
      <c r="K209" s="29"/>
      <c r="L209" s="29" t="s">
        <v>591</v>
      </c>
    </row>
    <row r="210" spans="1:12">
      <c r="A210" s="140" t="s">
        <v>1541</v>
      </c>
      <c r="B210" s="29" t="s">
        <v>490</v>
      </c>
      <c r="C210" s="29" t="s">
        <v>530</v>
      </c>
      <c r="D210" s="29" t="s">
        <v>604</v>
      </c>
      <c r="E210" s="29" t="s">
        <v>493</v>
      </c>
      <c r="F210" s="103">
        <v>10</v>
      </c>
      <c r="G210" s="145">
        <v>100</v>
      </c>
      <c r="H210" s="64">
        <v>1000</v>
      </c>
      <c r="I210" s="54" t="s">
        <v>498</v>
      </c>
      <c r="J210" s="82">
        <v>2024</v>
      </c>
      <c r="K210" s="29"/>
      <c r="L210" s="29" t="s">
        <v>605</v>
      </c>
    </row>
    <row r="211" spans="1:12">
      <c r="A211" s="140" t="s">
        <v>1541</v>
      </c>
      <c r="B211" s="29" t="s">
        <v>490</v>
      </c>
      <c r="C211" s="29" t="s">
        <v>595</v>
      </c>
      <c r="D211" s="29" t="s">
        <v>596</v>
      </c>
      <c r="E211" s="29" t="s">
        <v>493</v>
      </c>
      <c r="F211" s="103">
        <v>50</v>
      </c>
      <c r="G211" s="145">
        <v>10</v>
      </c>
      <c r="H211" s="64" t="s">
        <v>597</v>
      </c>
      <c r="I211" s="54" t="s">
        <v>498</v>
      </c>
      <c r="J211" s="82">
        <v>2024</v>
      </c>
      <c r="K211" s="29"/>
      <c r="L211" s="29" t="s">
        <v>598</v>
      </c>
    </row>
    <row r="212" spans="1:12">
      <c r="A212" s="140" t="s">
        <v>1541</v>
      </c>
      <c r="B212" s="29" t="s">
        <v>486</v>
      </c>
      <c r="C212" s="29" t="s">
        <v>606</v>
      </c>
      <c r="D212" s="1" t="s">
        <v>607</v>
      </c>
      <c r="E212" s="29" t="s">
        <v>493</v>
      </c>
      <c r="F212" s="103">
        <v>12</v>
      </c>
      <c r="G212" s="145">
        <v>680</v>
      </c>
      <c r="H212" s="64">
        <v>8160</v>
      </c>
      <c r="I212" s="54" t="s">
        <v>498</v>
      </c>
      <c r="J212" s="82">
        <v>2024</v>
      </c>
      <c r="K212" s="29"/>
      <c r="L212" s="29" t="s">
        <v>608</v>
      </c>
    </row>
    <row r="213" spans="1:12">
      <c r="A213" s="140" t="s">
        <v>1541</v>
      </c>
      <c r="B213" s="1" t="s">
        <v>398</v>
      </c>
      <c r="C213" s="1" t="s">
        <v>696</v>
      </c>
      <c r="D213" s="9" t="s">
        <v>609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610</v>
      </c>
      <c r="K213" s="1" t="s">
        <v>262</v>
      </c>
      <c r="L213" s="1" t="s">
        <v>611</v>
      </c>
    </row>
    <row r="214" spans="1:12">
      <c r="A214" s="140" t="s">
        <v>1541</v>
      </c>
      <c r="B214" s="1" t="s">
        <v>398</v>
      </c>
      <c r="C214" s="18" t="s">
        <v>697</v>
      </c>
      <c r="D214" s="14" t="s">
        <v>612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610</v>
      </c>
      <c r="K214" s="18" t="s">
        <v>262</v>
      </c>
      <c r="L214" s="18" t="s">
        <v>613</v>
      </c>
    </row>
    <row r="215" spans="1:12">
      <c r="A215" s="140" t="s">
        <v>1541</v>
      </c>
      <c r="B215" s="1" t="s">
        <v>398</v>
      </c>
      <c r="C215" s="18" t="s">
        <v>698</v>
      </c>
      <c r="D215" s="18" t="s">
        <v>614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610</v>
      </c>
      <c r="K215" s="18" t="s">
        <v>262</v>
      </c>
      <c r="L215" s="18" t="s">
        <v>615</v>
      </c>
    </row>
    <row r="216" spans="1:12">
      <c r="A216" s="140" t="s">
        <v>1541</v>
      </c>
      <c r="B216" s="1" t="s">
        <v>699</v>
      </c>
      <c r="C216" s="18" t="s">
        <v>700</v>
      </c>
      <c r="D216" s="18" t="s">
        <v>616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610</v>
      </c>
      <c r="K216" s="18"/>
      <c r="L216" s="18" t="s">
        <v>615</v>
      </c>
    </row>
    <row r="217" spans="1:12">
      <c r="A217" s="140" t="s">
        <v>1541</v>
      </c>
      <c r="B217" s="1" t="s">
        <v>699</v>
      </c>
      <c r="C217" s="18" t="s">
        <v>701</v>
      </c>
      <c r="D217" s="14" t="s">
        <v>617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610</v>
      </c>
      <c r="K217" s="18"/>
      <c r="L217" s="18" t="s">
        <v>618</v>
      </c>
    </row>
    <row r="218" spans="1:12">
      <c r="A218" s="140" t="s">
        <v>1541</v>
      </c>
      <c r="B218" s="1" t="s">
        <v>398</v>
      </c>
      <c r="C218" s="18" t="s">
        <v>702</v>
      </c>
      <c r="D218" s="18" t="s">
        <v>616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610</v>
      </c>
      <c r="K218" s="18"/>
      <c r="L218" s="18" t="s">
        <v>619</v>
      </c>
    </row>
    <row r="219" spans="1:12">
      <c r="A219" s="140" t="s">
        <v>1541</v>
      </c>
      <c r="B219" s="1" t="s">
        <v>398</v>
      </c>
      <c r="C219" s="18" t="s">
        <v>703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610</v>
      </c>
      <c r="K219" s="18"/>
      <c r="L219" s="18" t="s">
        <v>620</v>
      </c>
    </row>
    <row r="220" spans="1:12">
      <c r="A220" s="140" t="s">
        <v>1541</v>
      </c>
      <c r="B220" s="1" t="s">
        <v>398</v>
      </c>
      <c r="C220" s="18" t="s">
        <v>416</v>
      </c>
      <c r="D220" s="18" t="s">
        <v>609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610</v>
      </c>
      <c r="K220" s="18"/>
      <c r="L220" s="18" t="s">
        <v>621</v>
      </c>
    </row>
    <row r="221" spans="1:12">
      <c r="A221" s="140" t="s">
        <v>1541</v>
      </c>
      <c r="B221" s="1" t="s">
        <v>699</v>
      </c>
      <c r="C221" s="18" t="s">
        <v>704</v>
      </c>
      <c r="D221" s="18" t="s">
        <v>622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122</v>
      </c>
      <c r="J221" s="79" t="s">
        <v>610</v>
      </c>
      <c r="K221" s="18"/>
      <c r="L221" s="18" t="s">
        <v>623</v>
      </c>
    </row>
    <row r="222" spans="1:12">
      <c r="A222" s="140" t="s">
        <v>1541</v>
      </c>
      <c r="B222" s="1" t="s">
        <v>699</v>
      </c>
      <c r="C222" s="18" t="s">
        <v>705</v>
      </c>
      <c r="D222" s="21" t="s">
        <v>624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610</v>
      </c>
      <c r="K222" s="18"/>
      <c r="L222" s="14" t="s">
        <v>625</v>
      </c>
    </row>
    <row r="223" spans="1:12">
      <c r="A223" s="140" t="s">
        <v>1541</v>
      </c>
      <c r="B223" s="1" t="s">
        <v>77</v>
      </c>
      <c r="C223" s="18" t="s">
        <v>706</v>
      </c>
      <c r="D223" s="14" t="s">
        <v>626</v>
      </c>
      <c r="E223" s="18" t="s">
        <v>1</v>
      </c>
      <c r="F223" s="106">
        <v>2</v>
      </c>
      <c r="G223" s="146">
        <v>10000</v>
      </c>
      <c r="H223" s="60" t="s">
        <v>627</v>
      </c>
      <c r="I223" s="15" t="s">
        <v>8</v>
      </c>
      <c r="J223" s="79" t="s">
        <v>610</v>
      </c>
      <c r="K223" s="18"/>
      <c r="L223" s="14" t="s">
        <v>628</v>
      </c>
    </row>
    <row r="224" spans="1:12">
      <c r="A224" s="140" t="s">
        <v>1541</v>
      </c>
      <c r="B224" s="1" t="s">
        <v>398</v>
      </c>
      <c r="C224" s="18" t="s">
        <v>707</v>
      </c>
      <c r="D224" s="18" t="s">
        <v>413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610</v>
      </c>
      <c r="K224" s="18"/>
      <c r="L224" s="18" t="s">
        <v>629</v>
      </c>
    </row>
    <row r="225" spans="1:12">
      <c r="A225" s="140" t="s">
        <v>1541</v>
      </c>
      <c r="B225" s="1" t="s">
        <v>398</v>
      </c>
      <c r="C225" s="14" t="s">
        <v>708</v>
      </c>
      <c r="D225" s="14" t="s">
        <v>617</v>
      </c>
      <c r="E225" s="18" t="s">
        <v>630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610</v>
      </c>
      <c r="K225" s="18"/>
      <c r="L225" s="18" t="s">
        <v>631</v>
      </c>
    </row>
    <row r="226" spans="1:12">
      <c r="A226" s="140" t="s">
        <v>1541</v>
      </c>
      <c r="B226" s="1" t="s">
        <v>398</v>
      </c>
      <c r="C226" s="18" t="s">
        <v>709</v>
      </c>
      <c r="D226" s="18" t="s">
        <v>632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610</v>
      </c>
      <c r="K226" s="18"/>
      <c r="L226" s="18" t="s">
        <v>633</v>
      </c>
    </row>
    <row r="227" spans="1:12">
      <c r="A227" s="140" t="s">
        <v>1541</v>
      </c>
      <c r="B227" s="1" t="s">
        <v>398</v>
      </c>
      <c r="C227" s="18" t="s">
        <v>710</v>
      </c>
      <c r="D227" s="14" t="s">
        <v>634</v>
      </c>
      <c r="E227" s="18" t="s">
        <v>635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610</v>
      </c>
      <c r="K227" s="18"/>
      <c r="L227" s="22" t="s">
        <v>636</v>
      </c>
    </row>
    <row r="228" spans="1:12">
      <c r="A228" s="140" t="s">
        <v>1541</v>
      </c>
      <c r="B228" s="1" t="s">
        <v>398</v>
      </c>
      <c r="C228" s="18" t="s">
        <v>711</v>
      </c>
      <c r="D228" s="14" t="s">
        <v>634</v>
      </c>
      <c r="E228" s="18" t="s">
        <v>637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610</v>
      </c>
      <c r="K228" s="18"/>
      <c r="L228" s="18" t="s">
        <v>636</v>
      </c>
    </row>
    <row r="229" spans="1:12">
      <c r="A229" s="140" t="s">
        <v>1541</v>
      </c>
      <c r="B229" s="1" t="s">
        <v>398</v>
      </c>
      <c r="C229" s="18" t="s">
        <v>712</v>
      </c>
      <c r="D229" s="14" t="s">
        <v>634</v>
      </c>
      <c r="E229" s="18" t="s">
        <v>637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610</v>
      </c>
      <c r="K229" s="18"/>
      <c r="L229" s="18" t="s">
        <v>636</v>
      </c>
    </row>
    <row r="230" spans="1:12">
      <c r="A230" s="140" t="s">
        <v>1541</v>
      </c>
      <c r="B230" s="1" t="s">
        <v>398</v>
      </c>
      <c r="C230" s="18" t="s">
        <v>713</v>
      </c>
      <c r="D230" s="14" t="s">
        <v>634</v>
      </c>
      <c r="E230" s="18" t="s">
        <v>638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610</v>
      </c>
      <c r="K230" s="18"/>
      <c r="L230" s="18" t="s">
        <v>636</v>
      </c>
    </row>
    <row r="231" spans="1:12">
      <c r="A231" s="140" t="s">
        <v>1541</v>
      </c>
      <c r="B231" s="6" t="s">
        <v>699</v>
      </c>
      <c r="C231" s="14" t="s">
        <v>714</v>
      </c>
      <c r="D231" s="14" t="s">
        <v>634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610</v>
      </c>
      <c r="K231" s="18"/>
      <c r="L231" s="18" t="s">
        <v>639</v>
      </c>
    </row>
    <row r="232" spans="1:12">
      <c r="A232" s="140" t="s">
        <v>1541</v>
      </c>
      <c r="B232" s="1" t="s">
        <v>398</v>
      </c>
      <c r="C232" s="18" t="s">
        <v>715</v>
      </c>
      <c r="D232" s="14" t="s">
        <v>634</v>
      </c>
      <c r="E232" s="18" t="s">
        <v>638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610</v>
      </c>
      <c r="K232" s="18"/>
      <c r="L232" s="18" t="s">
        <v>640</v>
      </c>
    </row>
    <row r="233" spans="1:12">
      <c r="A233" s="140" t="s">
        <v>1541</v>
      </c>
      <c r="B233" s="6" t="s">
        <v>699</v>
      </c>
      <c r="C233" s="14" t="s">
        <v>716</v>
      </c>
      <c r="D233" s="14" t="s">
        <v>624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610</v>
      </c>
      <c r="K233" s="18"/>
      <c r="L233" s="18" t="s">
        <v>631</v>
      </c>
    </row>
    <row r="234" spans="1:12">
      <c r="A234" s="140" t="s">
        <v>1541</v>
      </c>
      <c r="B234" s="1" t="s">
        <v>398</v>
      </c>
      <c r="C234" s="18" t="s">
        <v>717</v>
      </c>
      <c r="D234" s="14" t="s">
        <v>624</v>
      </c>
      <c r="E234" s="18" t="s">
        <v>641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610</v>
      </c>
      <c r="K234" s="18"/>
      <c r="L234" s="18" t="s">
        <v>642</v>
      </c>
    </row>
    <row r="235" spans="1:12">
      <c r="A235" s="140" t="s">
        <v>1541</v>
      </c>
      <c r="B235" s="1" t="s">
        <v>718</v>
      </c>
      <c r="C235" s="18" t="s">
        <v>719</v>
      </c>
      <c r="D235" s="14" t="s">
        <v>643</v>
      </c>
      <c r="E235" s="18" t="s">
        <v>637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610</v>
      </c>
      <c r="K235" s="18"/>
      <c r="L235" s="18" t="s">
        <v>644</v>
      </c>
    </row>
    <row r="236" spans="1:12">
      <c r="A236" s="140" t="s">
        <v>1541</v>
      </c>
      <c r="B236" s="1" t="s">
        <v>699</v>
      </c>
      <c r="C236" s="18" t="s">
        <v>720</v>
      </c>
      <c r="D236" s="14" t="s">
        <v>645</v>
      </c>
      <c r="E236" s="18" t="s">
        <v>117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610</v>
      </c>
      <c r="K236" s="18"/>
      <c r="L236" s="18" t="s">
        <v>646</v>
      </c>
    </row>
    <row r="237" spans="1:12">
      <c r="A237" s="140" t="s">
        <v>1541</v>
      </c>
      <c r="B237" s="6" t="s">
        <v>699</v>
      </c>
      <c r="C237" s="14" t="s">
        <v>721</v>
      </c>
      <c r="D237" s="14" t="s">
        <v>398</v>
      </c>
      <c r="E237" s="18" t="s">
        <v>117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610</v>
      </c>
      <c r="K237" s="18"/>
      <c r="L237" s="18" t="s">
        <v>647</v>
      </c>
    </row>
    <row r="238" spans="1:12">
      <c r="A238" s="140" t="s">
        <v>1541</v>
      </c>
      <c r="B238" s="1" t="s">
        <v>699</v>
      </c>
      <c r="C238" s="18" t="s">
        <v>722</v>
      </c>
      <c r="D238" s="14" t="s">
        <v>398</v>
      </c>
      <c r="E238" s="18" t="s">
        <v>117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610</v>
      </c>
      <c r="K238" s="18"/>
      <c r="L238" s="18" t="s">
        <v>648</v>
      </c>
    </row>
    <row r="239" spans="1:12">
      <c r="A239" s="140" t="s">
        <v>1541</v>
      </c>
      <c r="B239" s="1" t="s">
        <v>723</v>
      </c>
      <c r="C239" s="18" t="s">
        <v>724</v>
      </c>
      <c r="D239" s="14" t="s">
        <v>649</v>
      </c>
      <c r="E239" s="18" t="s">
        <v>637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610</v>
      </c>
      <c r="K239" s="18"/>
      <c r="L239" s="18" t="s">
        <v>648</v>
      </c>
    </row>
    <row r="240" spans="1:12">
      <c r="A240" s="140" t="s">
        <v>1541</v>
      </c>
      <c r="B240" s="6" t="s">
        <v>699</v>
      </c>
      <c r="C240" s="14" t="s">
        <v>725</v>
      </c>
      <c r="D240" s="14" t="s">
        <v>650</v>
      </c>
      <c r="E240" s="14" t="s">
        <v>651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610</v>
      </c>
      <c r="K240" s="18"/>
      <c r="L240" s="18" t="s">
        <v>652</v>
      </c>
    </row>
    <row r="241" spans="1:12">
      <c r="A241" s="140" t="s">
        <v>1541</v>
      </c>
      <c r="B241" s="1" t="s">
        <v>723</v>
      </c>
      <c r="C241" s="14" t="s">
        <v>726</v>
      </c>
      <c r="D241" s="14" t="s">
        <v>634</v>
      </c>
      <c r="E241" s="18" t="s">
        <v>637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610</v>
      </c>
      <c r="K241" s="18"/>
      <c r="L241" s="18" t="s">
        <v>648</v>
      </c>
    </row>
    <row r="242" spans="1:12">
      <c r="A242" s="140" t="s">
        <v>1541</v>
      </c>
      <c r="B242" s="6" t="s">
        <v>398</v>
      </c>
      <c r="C242" s="14" t="s">
        <v>727</v>
      </c>
      <c r="D242" s="18" t="s">
        <v>653</v>
      </c>
      <c r="E242" s="14" t="s">
        <v>117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610</v>
      </c>
      <c r="K242" s="18"/>
      <c r="L242" s="18" t="s">
        <v>654</v>
      </c>
    </row>
    <row r="243" spans="1:12">
      <c r="A243" s="140" t="s">
        <v>1541</v>
      </c>
      <c r="B243" s="1" t="s">
        <v>699</v>
      </c>
      <c r="C243" s="18" t="s">
        <v>728</v>
      </c>
      <c r="D243" s="14" t="s">
        <v>634</v>
      </c>
      <c r="E243" s="18" t="s">
        <v>117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610</v>
      </c>
      <c r="K243" s="18"/>
      <c r="L243" s="18" t="s">
        <v>648</v>
      </c>
    </row>
    <row r="244" spans="1:12">
      <c r="A244" s="140" t="s">
        <v>1541</v>
      </c>
      <c r="B244" s="1" t="s">
        <v>33</v>
      </c>
      <c r="C244" s="18" t="s">
        <v>729</v>
      </c>
      <c r="D244" s="14" t="s">
        <v>655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610</v>
      </c>
      <c r="K244" s="18" t="s">
        <v>262</v>
      </c>
      <c r="L244" s="18" t="s">
        <v>656</v>
      </c>
    </row>
    <row r="245" spans="1:12">
      <c r="A245" s="140" t="s">
        <v>1541</v>
      </c>
      <c r="B245" s="1" t="s">
        <v>33</v>
      </c>
      <c r="C245" s="18" t="s">
        <v>730</v>
      </c>
      <c r="D245" s="14" t="s">
        <v>106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610</v>
      </c>
      <c r="K245" s="18"/>
      <c r="L245" s="18" t="s">
        <v>657</v>
      </c>
    </row>
    <row r="246" spans="1:12">
      <c r="A246" s="140" t="s">
        <v>1541</v>
      </c>
      <c r="B246" s="1" t="s">
        <v>106</v>
      </c>
      <c r="C246" s="18" t="s">
        <v>731</v>
      </c>
      <c r="D246" s="14" t="s">
        <v>658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610</v>
      </c>
      <c r="K246" s="18" t="s">
        <v>659</v>
      </c>
      <c r="L246" s="18" t="s">
        <v>660</v>
      </c>
    </row>
    <row r="247" spans="1:12">
      <c r="A247" s="140" t="s">
        <v>1541</v>
      </c>
      <c r="B247" s="1" t="s">
        <v>732</v>
      </c>
      <c r="C247" s="18" t="s">
        <v>733</v>
      </c>
      <c r="D247" s="18" t="s">
        <v>661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610</v>
      </c>
      <c r="K247" s="18" t="s">
        <v>262</v>
      </c>
      <c r="L247" s="18" t="s">
        <v>662</v>
      </c>
    </row>
    <row r="248" spans="1:12">
      <c r="A248" s="140" t="s">
        <v>1541</v>
      </c>
      <c r="B248" s="1" t="s">
        <v>106</v>
      </c>
      <c r="C248" s="18" t="s">
        <v>734</v>
      </c>
      <c r="D248" s="14" t="s">
        <v>663</v>
      </c>
      <c r="E248" s="18" t="s">
        <v>394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610</v>
      </c>
      <c r="K248" s="18" t="s">
        <v>262</v>
      </c>
      <c r="L248" s="18" t="s">
        <v>657</v>
      </c>
    </row>
    <row r="249" spans="1:12">
      <c r="A249" s="140" t="s">
        <v>1541</v>
      </c>
      <c r="B249" s="1" t="s">
        <v>106</v>
      </c>
      <c r="C249" s="18" t="s">
        <v>735</v>
      </c>
      <c r="D249" s="18" t="s">
        <v>661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610</v>
      </c>
      <c r="K249" s="18"/>
      <c r="L249" s="18" t="s">
        <v>664</v>
      </c>
    </row>
    <row r="250" spans="1:12">
      <c r="A250" s="140" t="s">
        <v>1541</v>
      </c>
      <c r="B250" s="1" t="s">
        <v>106</v>
      </c>
      <c r="C250" s="18" t="s">
        <v>736</v>
      </c>
      <c r="D250" s="18" t="s">
        <v>665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610</v>
      </c>
      <c r="K250" s="18"/>
      <c r="L250" s="18" t="s">
        <v>664</v>
      </c>
    </row>
    <row r="251" spans="1:12">
      <c r="A251" s="140" t="s">
        <v>1541</v>
      </c>
      <c r="B251" s="1" t="s">
        <v>106</v>
      </c>
      <c r="C251" s="18" t="s">
        <v>737</v>
      </c>
      <c r="D251" s="18" t="s">
        <v>666</v>
      </c>
      <c r="E251" s="18" t="s">
        <v>394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610</v>
      </c>
      <c r="K251" s="18"/>
      <c r="L251" s="18" t="s">
        <v>664</v>
      </c>
    </row>
    <row r="252" spans="1:12">
      <c r="A252" s="140" t="s">
        <v>1541</v>
      </c>
      <c r="B252" s="1" t="s">
        <v>106</v>
      </c>
      <c r="C252" s="18" t="s">
        <v>738</v>
      </c>
      <c r="D252" s="14" t="s">
        <v>667</v>
      </c>
      <c r="E252" s="18" t="s">
        <v>668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610</v>
      </c>
      <c r="K252" s="18"/>
      <c r="L252" s="18" t="s">
        <v>664</v>
      </c>
    </row>
    <row r="253" spans="1:12">
      <c r="A253" s="140" t="s">
        <v>1541</v>
      </c>
      <c r="B253" s="1" t="s">
        <v>732</v>
      </c>
      <c r="C253" s="18" t="s">
        <v>739</v>
      </c>
      <c r="D253" s="14" t="s">
        <v>669</v>
      </c>
      <c r="E253" s="18" t="s">
        <v>117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610</v>
      </c>
      <c r="K253" s="18"/>
      <c r="L253" s="18" t="s">
        <v>670</v>
      </c>
    </row>
    <row r="254" spans="1:12">
      <c r="A254" s="140" t="s">
        <v>1541</v>
      </c>
      <c r="B254" s="1" t="s">
        <v>106</v>
      </c>
      <c r="C254" s="18" t="s">
        <v>740</v>
      </c>
      <c r="D254" s="14" t="s">
        <v>106</v>
      </c>
      <c r="E254" s="18" t="s">
        <v>117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610</v>
      </c>
      <c r="K254" s="18"/>
      <c r="L254" s="18" t="s">
        <v>671</v>
      </c>
    </row>
    <row r="255" spans="1:12">
      <c r="A255" s="140" t="s">
        <v>1541</v>
      </c>
      <c r="B255" s="1" t="s">
        <v>106</v>
      </c>
      <c r="C255" s="18" t="s">
        <v>741</v>
      </c>
      <c r="D255" s="18" t="s">
        <v>672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610</v>
      </c>
      <c r="K255" s="18"/>
      <c r="L255" s="18" t="s">
        <v>670</v>
      </c>
    </row>
    <row r="256" spans="1:12">
      <c r="A256" s="140" t="s">
        <v>1541</v>
      </c>
      <c r="B256" s="1" t="s">
        <v>106</v>
      </c>
      <c r="C256" s="18" t="s">
        <v>742</v>
      </c>
      <c r="D256" s="14" t="s">
        <v>658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610</v>
      </c>
      <c r="K256" s="18"/>
      <c r="L256" s="18" t="s">
        <v>673</v>
      </c>
    </row>
    <row r="257" spans="1:12">
      <c r="A257" s="140" t="s">
        <v>1541</v>
      </c>
      <c r="B257" s="1" t="s">
        <v>732</v>
      </c>
      <c r="C257" s="18" t="s">
        <v>743</v>
      </c>
      <c r="D257" s="18" t="s">
        <v>674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610</v>
      </c>
      <c r="K257" s="18"/>
      <c r="L257" s="18" t="s">
        <v>675</v>
      </c>
    </row>
    <row r="258" spans="1:12" s="7" customFormat="1">
      <c r="A258" s="140" t="s">
        <v>1541</v>
      </c>
      <c r="B258" s="7" t="s">
        <v>732</v>
      </c>
      <c r="C258" s="7" t="s">
        <v>744</v>
      </c>
      <c r="D258" s="30" t="s">
        <v>663</v>
      </c>
      <c r="E258" s="7" t="s">
        <v>117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610</v>
      </c>
      <c r="L258" s="7" t="s">
        <v>671</v>
      </c>
    </row>
    <row r="259" spans="1:12">
      <c r="A259" s="140" t="s">
        <v>1541</v>
      </c>
      <c r="B259" s="1" t="s">
        <v>106</v>
      </c>
      <c r="C259" s="18" t="s">
        <v>745</v>
      </c>
      <c r="D259" s="14" t="s">
        <v>676</v>
      </c>
      <c r="E259" s="18" t="s">
        <v>117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610</v>
      </c>
      <c r="K259" s="18"/>
      <c r="L259" s="18" t="s">
        <v>675</v>
      </c>
    </row>
    <row r="260" spans="1:12">
      <c r="A260" s="140" t="s">
        <v>1541</v>
      </c>
      <c r="B260" s="1" t="s">
        <v>106</v>
      </c>
      <c r="C260" s="18" t="s">
        <v>746</v>
      </c>
      <c r="D260" s="18" t="s">
        <v>677</v>
      </c>
      <c r="E260" s="18" t="s">
        <v>117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610</v>
      </c>
      <c r="K260" s="18"/>
      <c r="L260" s="18" t="s">
        <v>662</v>
      </c>
    </row>
    <row r="261" spans="1:12">
      <c r="A261" s="140" t="s">
        <v>1541</v>
      </c>
      <c r="B261" s="1" t="s">
        <v>106</v>
      </c>
      <c r="C261" s="18" t="s">
        <v>747</v>
      </c>
      <c r="D261" s="14" t="s">
        <v>678</v>
      </c>
      <c r="E261" s="18" t="s">
        <v>679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610</v>
      </c>
      <c r="K261" s="18"/>
      <c r="L261" s="18" t="s">
        <v>680</v>
      </c>
    </row>
    <row r="262" spans="1:12">
      <c r="A262" s="140" t="s">
        <v>1541</v>
      </c>
      <c r="B262" s="1" t="s">
        <v>748</v>
      </c>
      <c r="C262" s="18" t="s">
        <v>749</v>
      </c>
      <c r="D262" s="14" t="s">
        <v>678</v>
      </c>
      <c r="E262" s="18" t="s">
        <v>637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610</v>
      </c>
      <c r="K262" s="18"/>
      <c r="L262" s="18" t="s">
        <v>680</v>
      </c>
    </row>
    <row r="263" spans="1:12">
      <c r="A263" s="140" t="s">
        <v>1541</v>
      </c>
      <c r="B263" s="1" t="s">
        <v>748</v>
      </c>
      <c r="C263" s="18" t="s">
        <v>750</v>
      </c>
      <c r="D263" s="14" t="s">
        <v>681</v>
      </c>
      <c r="E263" s="18" t="s">
        <v>637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610</v>
      </c>
      <c r="K263" s="18"/>
      <c r="L263" s="18" t="s">
        <v>682</v>
      </c>
    </row>
    <row r="264" spans="1:12">
      <c r="A264" s="140" t="s">
        <v>1541</v>
      </c>
      <c r="B264" s="1" t="s">
        <v>732</v>
      </c>
      <c r="C264" s="18" t="s">
        <v>751</v>
      </c>
      <c r="D264" s="14" t="s">
        <v>683</v>
      </c>
      <c r="E264" s="18" t="s">
        <v>117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610</v>
      </c>
      <c r="K264" s="18"/>
      <c r="L264" s="18" t="s">
        <v>621</v>
      </c>
    </row>
    <row r="265" spans="1:12">
      <c r="A265" s="140" t="s">
        <v>1541</v>
      </c>
      <c r="B265" s="1" t="s">
        <v>732</v>
      </c>
      <c r="C265" s="18" t="s">
        <v>752</v>
      </c>
      <c r="D265" s="18" t="s">
        <v>684</v>
      </c>
      <c r="E265" s="18" t="s">
        <v>117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610</v>
      </c>
      <c r="K265" s="18"/>
      <c r="L265" s="18" t="s">
        <v>685</v>
      </c>
    </row>
    <row r="266" spans="1:12">
      <c r="A266" s="140" t="s">
        <v>1541</v>
      </c>
      <c r="B266" s="1" t="s">
        <v>732</v>
      </c>
      <c r="C266" s="18" t="s">
        <v>753</v>
      </c>
      <c r="D266" s="14" t="s">
        <v>663</v>
      </c>
      <c r="E266" s="18" t="s">
        <v>117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610</v>
      </c>
      <c r="K266" s="18"/>
      <c r="L266" s="18" t="s">
        <v>671</v>
      </c>
    </row>
    <row r="267" spans="1:12">
      <c r="A267" s="140" t="s">
        <v>1541</v>
      </c>
      <c r="B267" s="1" t="s">
        <v>106</v>
      </c>
      <c r="C267" s="18" t="s">
        <v>754</v>
      </c>
      <c r="D267" s="14" t="s">
        <v>686</v>
      </c>
      <c r="E267" s="18" t="s">
        <v>687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610</v>
      </c>
      <c r="K267" s="18"/>
      <c r="L267" s="18" t="s">
        <v>688</v>
      </c>
    </row>
    <row r="268" spans="1:12">
      <c r="A268" s="140" t="s">
        <v>1541</v>
      </c>
      <c r="B268" s="1" t="s">
        <v>106</v>
      </c>
      <c r="C268" s="18" t="s">
        <v>755</v>
      </c>
      <c r="D268" s="14" t="s">
        <v>663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610</v>
      </c>
      <c r="K268" s="18"/>
      <c r="L268" s="18" t="s">
        <v>689</v>
      </c>
    </row>
    <row r="269" spans="1:12">
      <c r="A269" s="140" t="s">
        <v>1541</v>
      </c>
      <c r="B269" s="6" t="s">
        <v>106</v>
      </c>
      <c r="C269" s="14" t="s">
        <v>756</v>
      </c>
      <c r="D269" s="14" t="s">
        <v>690</v>
      </c>
      <c r="E269" s="14" t="s">
        <v>691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610</v>
      </c>
      <c r="K269" s="14" t="s">
        <v>659</v>
      </c>
      <c r="L269" s="18" t="s">
        <v>631</v>
      </c>
    </row>
    <row r="270" spans="1:12">
      <c r="A270" s="140" t="s">
        <v>1541</v>
      </c>
      <c r="B270" s="1" t="s">
        <v>757</v>
      </c>
      <c r="C270" s="18" t="s">
        <v>758</v>
      </c>
      <c r="D270" s="18" t="s">
        <v>692</v>
      </c>
      <c r="E270" s="18" t="s">
        <v>36</v>
      </c>
      <c r="F270" s="106">
        <v>1</v>
      </c>
      <c r="G270" s="146">
        <v>50000</v>
      </c>
      <c r="H270" s="60" t="s">
        <v>693</v>
      </c>
      <c r="I270" s="15" t="s">
        <v>8</v>
      </c>
      <c r="J270" s="79" t="s">
        <v>610</v>
      </c>
      <c r="K270" s="18"/>
      <c r="L270" s="18" t="s">
        <v>694</v>
      </c>
    </row>
    <row r="271" spans="1:12" s="7" customFormat="1">
      <c r="A271" s="140" t="s">
        <v>1541</v>
      </c>
      <c r="B271" s="7" t="s">
        <v>759</v>
      </c>
      <c r="C271" s="7" t="s">
        <v>760</v>
      </c>
      <c r="D271" s="7" t="s">
        <v>692</v>
      </c>
      <c r="E271" s="7" t="s">
        <v>691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610</v>
      </c>
      <c r="L271" s="7" t="s">
        <v>695</v>
      </c>
    </row>
    <row r="272" spans="1:12">
      <c r="A272" s="140" t="s">
        <v>1541</v>
      </c>
      <c r="B272" s="6" t="s">
        <v>426</v>
      </c>
      <c r="C272" s="9" t="s">
        <v>427</v>
      </c>
      <c r="D272" s="9" t="s">
        <v>428</v>
      </c>
      <c r="E272" s="9" t="s">
        <v>429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761</v>
      </c>
      <c r="K272" s="9" t="s">
        <v>56</v>
      </c>
      <c r="L272" s="14" t="s">
        <v>430</v>
      </c>
    </row>
    <row r="273" spans="1:12">
      <c r="A273" s="140" t="s">
        <v>1541</v>
      </c>
      <c r="B273" s="1" t="s">
        <v>33</v>
      </c>
      <c r="C273" s="9" t="s">
        <v>427</v>
      </c>
      <c r="D273" s="9" t="s">
        <v>428</v>
      </c>
      <c r="E273" s="9" t="s">
        <v>429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761</v>
      </c>
      <c r="K273" s="9" t="s">
        <v>56</v>
      </c>
      <c r="L273" s="14" t="s">
        <v>430</v>
      </c>
    </row>
    <row r="274" spans="1:12">
      <c r="A274" s="140" t="s">
        <v>1541</v>
      </c>
      <c r="B274" s="6" t="s">
        <v>762</v>
      </c>
      <c r="C274" s="9" t="s">
        <v>763</v>
      </c>
      <c r="D274" s="9" t="s">
        <v>764</v>
      </c>
      <c r="E274" s="9" t="s">
        <v>765</v>
      </c>
      <c r="F274" s="108" t="s">
        <v>766</v>
      </c>
      <c r="G274" s="20" t="s">
        <v>766</v>
      </c>
      <c r="H274" s="60">
        <v>3000</v>
      </c>
      <c r="I274" s="10" t="s">
        <v>54</v>
      </c>
      <c r="J274" s="79" t="s">
        <v>767</v>
      </c>
      <c r="K274" s="9" t="s">
        <v>56</v>
      </c>
      <c r="L274" s="14" t="s">
        <v>768</v>
      </c>
    </row>
    <row r="275" spans="1:12">
      <c r="A275" s="140" t="s">
        <v>1541</v>
      </c>
      <c r="B275" s="6" t="s">
        <v>769</v>
      </c>
      <c r="C275" s="9" t="s">
        <v>763</v>
      </c>
      <c r="D275" s="9" t="s">
        <v>764</v>
      </c>
      <c r="E275" s="9" t="s">
        <v>33</v>
      </c>
      <c r="F275" s="108" t="s">
        <v>766</v>
      </c>
      <c r="G275" s="20" t="s">
        <v>766</v>
      </c>
      <c r="H275" s="60">
        <v>3000</v>
      </c>
      <c r="I275" s="10" t="s">
        <v>54</v>
      </c>
      <c r="J275" s="79" t="s">
        <v>767</v>
      </c>
      <c r="K275" s="9" t="s">
        <v>56</v>
      </c>
      <c r="L275" s="14" t="s">
        <v>768</v>
      </c>
    </row>
    <row r="276" spans="1:12">
      <c r="A276" s="140" t="s">
        <v>1541</v>
      </c>
      <c r="B276" s="6" t="s">
        <v>770</v>
      </c>
      <c r="C276" s="9" t="s">
        <v>771</v>
      </c>
      <c r="D276" s="9" t="s">
        <v>772</v>
      </c>
      <c r="E276" s="9" t="s">
        <v>765</v>
      </c>
      <c r="F276" s="108" t="s">
        <v>766</v>
      </c>
      <c r="G276" s="20" t="s">
        <v>766</v>
      </c>
      <c r="H276" s="60">
        <v>6500</v>
      </c>
      <c r="I276" s="10" t="s">
        <v>54</v>
      </c>
      <c r="J276" s="79" t="s">
        <v>767</v>
      </c>
      <c r="K276" s="9" t="s">
        <v>56</v>
      </c>
      <c r="L276" s="14" t="s">
        <v>768</v>
      </c>
    </row>
    <row r="277" spans="1:12">
      <c r="A277" s="140" t="s">
        <v>1541</v>
      </c>
      <c r="B277" s="6" t="s">
        <v>770</v>
      </c>
      <c r="C277" s="9" t="s">
        <v>773</v>
      </c>
      <c r="D277" s="9" t="s">
        <v>774</v>
      </c>
      <c r="E277" s="9" t="s">
        <v>765</v>
      </c>
      <c r="F277" s="108" t="s">
        <v>766</v>
      </c>
      <c r="G277" s="20" t="s">
        <v>766</v>
      </c>
      <c r="H277" s="60">
        <v>9000</v>
      </c>
      <c r="I277" s="10" t="s">
        <v>30</v>
      </c>
      <c r="J277" s="79" t="s">
        <v>761</v>
      </c>
      <c r="K277" s="9" t="s">
        <v>56</v>
      </c>
      <c r="L277" s="14" t="s">
        <v>775</v>
      </c>
    </row>
    <row r="278" spans="1:12">
      <c r="A278" s="140" t="s">
        <v>1541</v>
      </c>
      <c r="B278" s="6" t="s">
        <v>776</v>
      </c>
      <c r="C278" s="9" t="s">
        <v>777</v>
      </c>
      <c r="D278" s="6" t="s">
        <v>778</v>
      </c>
      <c r="E278" s="9" t="s">
        <v>779</v>
      </c>
      <c r="F278" s="108">
        <v>12</v>
      </c>
      <c r="G278" s="20">
        <v>3500</v>
      </c>
      <c r="H278" s="60">
        <v>42000</v>
      </c>
      <c r="I278" s="10" t="s">
        <v>780</v>
      </c>
      <c r="J278" s="79" t="s">
        <v>781</v>
      </c>
      <c r="K278" s="9" t="s">
        <v>56</v>
      </c>
      <c r="L278" s="14" t="s">
        <v>782</v>
      </c>
    </row>
    <row r="279" spans="1:12">
      <c r="A279" s="140" t="s">
        <v>1541</v>
      </c>
      <c r="B279" s="6" t="s">
        <v>770</v>
      </c>
      <c r="C279" s="6" t="s">
        <v>783</v>
      </c>
      <c r="D279" s="6" t="s">
        <v>784</v>
      </c>
      <c r="E279" s="9" t="s">
        <v>765</v>
      </c>
      <c r="F279" s="108" t="s">
        <v>766</v>
      </c>
      <c r="G279" s="20" t="s">
        <v>766</v>
      </c>
      <c r="H279" s="60">
        <v>55000</v>
      </c>
      <c r="I279" s="10" t="s">
        <v>54</v>
      </c>
      <c r="J279" s="79" t="s">
        <v>767</v>
      </c>
      <c r="K279" s="9" t="s">
        <v>56</v>
      </c>
      <c r="L279" s="14" t="s">
        <v>785</v>
      </c>
    </row>
    <row r="280" spans="1:12">
      <c r="A280" s="140" t="s">
        <v>1541</v>
      </c>
      <c r="B280" s="6" t="s">
        <v>786</v>
      </c>
      <c r="C280" s="9" t="s">
        <v>787</v>
      </c>
      <c r="D280" s="6" t="s">
        <v>788</v>
      </c>
      <c r="E280" s="9" t="s">
        <v>765</v>
      </c>
      <c r="G280" s="20" t="s">
        <v>766</v>
      </c>
      <c r="H280" s="60">
        <v>50000</v>
      </c>
      <c r="I280" s="10" t="s">
        <v>54</v>
      </c>
      <c r="J280" s="79" t="s">
        <v>767</v>
      </c>
      <c r="K280" s="9" t="s">
        <v>56</v>
      </c>
      <c r="L280" s="14" t="s">
        <v>789</v>
      </c>
    </row>
    <row r="281" spans="1:12">
      <c r="A281" s="140" t="s">
        <v>1541</v>
      </c>
      <c r="B281" s="6" t="s">
        <v>770</v>
      </c>
      <c r="C281" s="9" t="s">
        <v>790</v>
      </c>
      <c r="D281" s="6" t="s">
        <v>791</v>
      </c>
      <c r="E281" s="9" t="s">
        <v>765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767</v>
      </c>
      <c r="K281" s="9" t="s">
        <v>56</v>
      </c>
      <c r="L281" s="14" t="s">
        <v>792</v>
      </c>
    </row>
    <row r="282" spans="1:12">
      <c r="A282" s="140" t="s">
        <v>1541</v>
      </c>
      <c r="B282" s="6" t="s">
        <v>776</v>
      </c>
      <c r="C282" s="9" t="s">
        <v>793</v>
      </c>
      <c r="D282" s="14" t="s">
        <v>794</v>
      </c>
      <c r="E282" s="9" t="s">
        <v>779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795</v>
      </c>
      <c r="K282" s="9" t="s">
        <v>56</v>
      </c>
      <c r="L282" s="14" t="s">
        <v>796</v>
      </c>
    </row>
    <row r="283" spans="1:12">
      <c r="A283" s="140" t="s">
        <v>1541</v>
      </c>
      <c r="B283" s="6" t="s">
        <v>797</v>
      </c>
      <c r="C283" s="9" t="s">
        <v>793</v>
      </c>
      <c r="D283" s="14" t="s">
        <v>798</v>
      </c>
      <c r="E283" s="9" t="s">
        <v>779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799</v>
      </c>
      <c r="K283" s="9" t="s">
        <v>56</v>
      </c>
      <c r="L283" s="14" t="s">
        <v>800</v>
      </c>
    </row>
    <row r="284" spans="1:12">
      <c r="A284" s="140" t="s">
        <v>1541</v>
      </c>
      <c r="B284" s="6" t="s">
        <v>801</v>
      </c>
      <c r="C284" s="9" t="s">
        <v>802</v>
      </c>
      <c r="D284" s="9" t="s">
        <v>803</v>
      </c>
      <c r="E284" s="9" t="s">
        <v>765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804</v>
      </c>
      <c r="K284" s="9" t="s">
        <v>56</v>
      </c>
      <c r="L284" s="14" t="s">
        <v>805</v>
      </c>
    </row>
    <row r="285" spans="1:12" s="7" customFormat="1">
      <c r="A285" s="140" t="s">
        <v>1541</v>
      </c>
      <c r="B285" s="30" t="s">
        <v>806</v>
      </c>
      <c r="C285" s="31" t="s">
        <v>807</v>
      </c>
      <c r="D285" s="30" t="s">
        <v>808</v>
      </c>
      <c r="E285" s="31" t="s">
        <v>766</v>
      </c>
      <c r="F285" s="115" t="s">
        <v>766</v>
      </c>
      <c r="G285" s="100" t="s">
        <v>766</v>
      </c>
      <c r="H285" s="61">
        <v>70000</v>
      </c>
      <c r="I285" s="52" t="s">
        <v>54</v>
      </c>
      <c r="J285" s="80" t="s">
        <v>767</v>
      </c>
      <c r="K285" s="30" t="s">
        <v>56</v>
      </c>
      <c r="L285" s="30" t="s">
        <v>809</v>
      </c>
    </row>
    <row r="286" spans="1:12">
      <c r="A286" s="140" t="s">
        <v>1541</v>
      </c>
      <c r="B286" s="6" t="s">
        <v>810</v>
      </c>
      <c r="C286" s="9" t="s">
        <v>811</v>
      </c>
      <c r="D286" s="9" t="s">
        <v>812</v>
      </c>
      <c r="E286" s="9" t="s">
        <v>765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767</v>
      </c>
      <c r="K286" s="9" t="s">
        <v>56</v>
      </c>
      <c r="L286" s="14" t="s">
        <v>813</v>
      </c>
    </row>
    <row r="287" spans="1:12">
      <c r="A287" s="140" t="s">
        <v>1541</v>
      </c>
      <c r="B287" s="6" t="s">
        <v>786</v>
      </c>
      <c r="C287" s="6" t="s">
        <v>816</v>
      </c>
      <c r="D287" s="6" t="s">
        <v>814</v>
      </c>
      <c r="E287" s="6" t="s">
        <v>765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817</v>
      </c>
      <c r="L287" s="6" t="s">
        <v>818</v>
      </c>
    </row>
    <row r="288" spans="1:12" s="7" customFormat="1">
      <c r="A288" s="140" t="s">
        <v>1541</v>
      </c>
      <c r="B288" s="30" t="s">
        <v>819</v>
      </c>
      <c r="C288" s="31" t="s">
        <v>820</v>
      </c>
      <c r="D288" s="31" t="s">
        <v>821</v>
      </c>
      <c r="E288" s="31" t="s">
        <v>765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822</v>
      </c>
      <c r="K288" s="31" t="s">
        <v>56</v>
      </c>
      <c r="L288" s="30" t="s">
        <v>823</v>
      </c>
    </row>
    <row r="289" spans="1:12" s="7" customFormat="1">
      <c r="A289" s="140" t="s">
        <v>1541</v>
      </c>
      <c r="B289" s="30" t="s">
        <v>824</v>
      </c>
      <c r="C289" s="31" t="s">
        <v>825</v>
      </c>
      <c r="D289" s="31" t="s">
        <v>821</v>
      </c>
      <c r="E289" s="31" t="s">
        <v>765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822</v>
      </c>
      <c r="K289" s="30" t="s">
        <v>56</v>
      </c>
      <c r="L289" s="30" t="s">
        <v>823</v>
      </c>
    </row>
    <row r="290" spans="1:12">
      <c r="A290" s="140" t="s">
        <v>1541</v>
      </c>
      <c r="B290" s="6" t="s">
        <v>826</v>
      </c>
      <c r="C290" s="9" t="s">
        <v>827</v>
      </c>
      <c r="D290" s="9" t="s">
        <v>828</v>
      </c>
      <c r="E290" s="9" t="s">
        <v>779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767</v>
      </c>
      <c r="K290" s="9" t="s">
        <v>56</v>
      </c>
      <c r="L290" s="14" t="s">
        <v>829</v>
      </c>
    </row>
    <row r="291" spans="1:12">
      <c r="A291" s="140" t="s">
        <v>1541</v>
      </c>
      <c r="B291" s="6" t="s">
        <v>830</v>
      </c>
      <c r="C291" s="9" t="s">
        <v>831</v>
      </c>
      <c r="D291" s="9" t="s">
        <v>832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767</v>
      </c>
      <c r="K291" s="9" t="s">
        <v>56</v>
      </c>
      <c r="L291" s="14" t="s">
        <v>833</v>
      </c>
    </row>
    <row r="292" spans="1:12">
      <c r="A292" s="140" t="s">
        <v>1541</v>
      </c>
      <c r="B292" s="6" t="s">
        <v>835</v>
      </c>
      <c r="C292" s="9" t="s">
        <v>836</v>
      </c>
      <c r="D292" s="9" t="s">
        <v>837</v>
      </c>
      <c r="E292" s="9" t="s">
        <v>765</v>
      </c>
      <c r="F292" s="108">
        <v>1</v>
      </c>
      <c r="G292" s="20">
        <v>400</v>
      </c>
      <c r="H292" s="60">
        <v>400</v>
      </c>
      <c r="I292" s="10" t="s">
        <v>780</v>
      </c>
      <c r="J292" s="79" t="s">
        <v>834</v>
      </c>
      <c r="K292" s="9" t="s">
        <v>56</v>
      </c>
      <c r="L292" s="14" t="s">
        <v>838</v>
      </c>
    </row>
    <row r="293" spans="1:12">
      <c r="A293" s="140" t="s">
        <v>1541</v>
      </c>
      <c r="B293" s="6" t="s">
        <v>839</v>
      </c>
      <c r="C293" s="9" t="s">
        <v>840</v>
      </c>
      <c r="D293" s="9" t="s">
        <v>841</v>
      </c>
      <c r="E293" s="9" t="s">
        <v>765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767</v>
      </c>
      <c r="K293" s="9" t="s">
        <v>56</v>
      </c>
      <c r="L293" s="14" t="s">
        <v>842</v>
      </c>
    </row>
    <row r="294" spans="1:12">
      <c r="A294" s="140" t="s">
        <v>1541</v>
      </c>
      <c r="B294" s="6" t="s">
        <v>843</v>
      </c>
      <c r="C294" s="9" t="s">
        <v>844</v>
      </c>
      <c r="D294" s="9" t="s">
        <v>845</v>
      </c>
      <c r="E294" s="9" t="s">
        <v>779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767</v>
      </c>
      <c r="K294" s="9" t="s">
        <v>56</v>
      </c>
      <c r="L294" s="14" t="s">
        <v>833</v>
      </c>
    </row>
    <row r="295" spans="1:12">
      <c r="A295" s="140" t="s">
        <v>1541</v>
      </c>
      <c r="B295" s="6" t="s">
        <v>846</v>
      </c>
      <c r="C295" s="6" t="s">
        <v>847</v>
      </c>
      <c r="D295" s="6" t="s">
        <v>848</v>
      </c>
      <c r="E295" s="6" t="s">
        <v>779</v>
      </c>
      <c r="F295" s="108">
        <v>12</v>
      </c>
      <c r="G295" s="20">
        <v>2000</v>
      </c>
      <c r="H295" s="60">
        <v>24000</v>
      </c>
      <c r="I295" s="10" t="s">
        <v>780</v>
      </c>
      <c r="J295" s="79">
        <v>45595</v>
      </c>
      <c r="K295" s="9" t="s">
        <v>766</v>
      </c>
      <c r="L295" s="6" t="s">
        <v>849</v>
      </c>
    </row>
    <row r="296" spans="1:12">
      <c r="A296" s="140" t="s">
        <v>1541</v>
      </c>
      <c r="B296" s="6" t="s">
        <v>850</v>
      </c>
      <c r="C296" s="6" t="s">
        <v>851</v>
      </c>
      <c r="D296" s="6" t="s">
        <v>852</v>
      </c>
      <c r="E296" s="6" t="s">
        <v>853</v>
      </c>
      <c r="F296" s="108">
        <v>0</v>
      </c>
      <c r="G296" s="20" t="s">
        <v>766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854</v>
      </c>
    </row>
    <row r="297" spans="1:12">
      <c r="A297" s="140" t="s">
        <v>1541</v>
      </c>
      <c r="B297" s="6" t="s">
        <v>850</v>
      </c>
      <c r="C297" s="9" t="s">
        <v>855</v>
      </c>
      <c r="D297" s="9" t="s">
        <v>856</v>
      </c>
      <c r="E297" s="6" t="s">
        <v>853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854</v>
      </c>
    </row>
    <row r="298" spans="1:12">
      <c r="A298" s="140" t="s">
        <v>1541</v>
      </c>
      <c r="B298" s="6" t="s">
        <v>850</v>
      </c>
      <c r="C298" s="9" t="s">
        <v>857</v>
      </c>
      <c r="D298" s="6" t="s">
        <v>858</v>
      </c>
      <c r="E298" s="6" t="s">
        <v>853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854</v>
      </c>
    </row>
    <row r="299" spans="1:12">
      <c r="A299" s="140" t="s">
        <v>1541</v>
      </c>
      <c r="B299" s="6" t="s">
        <v>859</v>
      </c>
      <c r="C299" s="9" t="s">
        <v>860</v>
      </c>
      <c r="D299" s="6" t="s">
        <v>861</v>
      </c>
      <c r="E299" s="6" t="s">
        <v>853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862</v>
      </c>
    </row>
    <row r="300" spans="1:12">
      <c r="A300" s="140" t="s">
        <v>1541</v>
      </c>
      <c r="B300" s="6" t="s">
        <v>863</v>
      </c>
      <c r="C300" s="9" t="s">
        <v>864</v>
      </c>
      <c r="D300" s="6" t="s">
        <v>865</v>
      </c>
      <c r="E300" s="6" t="s">
        <v>866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867</v>
      </c>
    </row>
    <row r="301" spans="1:12">
      <c r="A301" s="140" t="s">
        <v>1541</v>
      </c>
      <c r="B301" s="6" t="s">
        <v>868</v>
      </c>
      <c r="C301" s="9" t="s">
        <v>869</v>
      </c>
      <c r="D301" s="6" t="s">
        <v>870</v>
      </c>
      <c r="E301" s="6" t="s">
        <v>765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871</v>
      </c>
    </row>
    <row r="302" spans="1:12">
      <c r="A302" s="140" t="s">
        <v>1541</v>
      </c>
      <c r="B302" s="6" t="s">
        <v>872</v>
      </c>
      <c r="C302" s="6" t="s">
        <v>873</v>
      </c>
      <c r="D302" s="9" t="s">
        <v>874</v>
      </c>
      <c r="E302" s="9" t="s">
        <v>766</v>
      </c>
      <c r="F302" s="108" t="s">
        <v>766</v>
      </c>
      <c r="G302" s="20" t="s">
        <v>766</v>
      </c>
      <c r="H302" s="60">
        <v>25000</v>
      </c>
      <c r="I302" s="10" t="s">
        <v>54</v>
      </c>
      <c r="J302" s="79" t="s">
        <v>767</v>
      </c>
      <c r="K302" s="9" t="s">
        <v>56</v>
      </c>
      <c r="L302" s="14" t="s">
        <v>875</v>
      </c>
    </row>
    <row r="303" spans="1:12">
      <c r="A303" s="140" t="s">
        <v>1541</v>
      </c>
      <c r="B303" s="6" t="s">
        <v>876</v>
      </c>
      <c r="C303" s="6" t="s">
        <v>877</v>
      </c>
      <c r="D303" s="9" t="s">
        <v>878</v>
      </c>
      <c r="E303" s="9" t="s">
        <v>766</v>
      </c>
      <c r="F303" s="108" t="s">
        <v>766</v>
      </c>
      <c r="G303" s="20" t="s">
        <v>766</v>
      </c>
      <c r="H303" s="60">
        <v>5000</v>
      </c>
      <c r="I303" s="10" t="s">
        <v>54</v>
      </c>
      <c r="J303" s="79" t="s">
        <v>767</v>
      </c>
      <c r="K303" s="9" t="s">
        <v>56</v>
      </c>
      <c r="L303" s="14" t="s">
        <v>875</v>
      </c>
    </row>
    <row r="304" spans="1:12">
      <c r="A304" s="140" t="s">
        <v>1541</v>
      </c>
      <c r="B304" s="1" t="s">
        <v>881</v>
      </c>
      <c r="C304" s="1" t="s">
        <v>883</v>
      </c>
      <c r="E304" s="1" t="s">
        <v>880</v>
      </c>
      <c r="F304" s="108">
        <v>60</v>
      </c>
      <c r="G304" s="20">
        <v>250</v>
      </c>
      <c r="H304" s="60">
        <v>15000</v>
      </c>
      <c r="I304" s="3" t="s">
        <v>237</v>
      </c>
      <c r="J304" s="79">
        <v>45383</v>
      </c>
      <c r="L304" s="1" t="s">
        <v>884</v>
      </c>
    </row>
    <row r="305" spans="1:13">
      <c r="A305" s="140" t="s">
        <v>1541</v>
      </c>
      <c r="B305" s="1" t="s">
        <v>885</v>
      </c>
      <c r="C305" s="1" t="s">
        <v>886</v>
      </c>
      <c r="E305" s="1" t="s">
        <v>880</v>
      </c>
      <c r="F305" s="108">
        <v>12</v>
      </c>
      <c r="G305" s="20">
        <v>1200</v>
      </c>
      <c r="H305" s="60">
        <v>14400</v>
      </c>
      <c r="I305" s="3" t="s">
        <v>237</v>
      </c>
      <c r="J305" s="79">
        <v>45444</v>
      </c>
      <c r="L305" s="1" t="s">
        <v>887</v>
      </c>
    </row>
    <row r="306" spans="1:13">
      <c r="A306" s="140" t="s">
        <v>1541</v>
      </c>
      <c r="B306" s="1" t="s">
        <v>888</v>
      </c>
      <c r="C306" s="1" t="s">
        <v>889</v>
      </c>
      <c r="E306" s="1" t="s">
        <v>880</v>
      </c>
      <c r="F306" s="108">
        <v>40</v>
      </c>
      <c r="G306" s="20">
        <v>450</v>
      </c>
      <c r="H306" s="60">
        <v>18000</v>
      </c>
      <c r="I306" s="3" t="s">
        <v>882</v>
      </c>
      <c r="J306" s="79">
        <v>45323</v>
      </c>
      <c r="L306" s="1" t="s">
        <v>890</v>
      </c>
    </row>
    <row r="307" spans="1:13">
      <c r="A307" s="140" t="s">
        <v>1541</v>
      </c>
      <c r="B307" s="14" t="s">
        <v>830</v>
      </c>
      <c r="C307" s="13" t="s">
        <v>831</v>
      </c>
      <c r="D307" s="13" t="s">
        <v>832</v>
      </c>
      <c r="E307" s="13" t="s">
        <v>766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767</v>
      </c>
      <c r="K307" s="14" t="s">
        <v>766</v>
      </c>
      <c r="L307" s="14" t="s">
        <v>833</v>
      </c>
    </row>
    <row r="308" spans="1:13">
      <c r="A308" s="140" t="s">
        <v>1541</v>
      </c>
      <c r="B308" s="14" t="s">
        <v>835</v>
      </c>
      <c r="C308" s="13" t="s">
        <v>766</v>
      </c>
      <c r="D308" s="13" t="s">
        <v>837</v>
      </c>
      <c r="E308" s="13" t="s">
        <v>766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834</v>
      </c>
      <c r="K308" s="14" t="s">
        <v>766</v>
      </c>
      <c r="L308" s="14" t="s">
        <v>833</v>
      </c>
    </row>
    <row r="309" spans="1:13">
      <c r="A309" s="140" t="s">
        <v>1541</v>
      </c>
      <c r="B309" s="14" t="s">
        <v>100</v>
      </c>
      <c r="C309" s="24" t="s">
        <v>895</v>
      </c>
      <c r="D309" s="25" t="s">
        <v>896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894</v>
      </c>
      <c r="L309" s="24" t="s">
        <v>897</v>
      </c>
    </row>
    <row r="310" spans="1:13">
      <c r="A310" s="140" t="s">
        <v>1541</v>
      </c>
      <c r="B310" s="14" t="s">
        <v>100</v>
      </c>
      <c r="C310" s="14" t="s">
        <v>846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1541</v>
      </c>
      <c r="B311" s="14" t="s">
        <v>100</v>
      </c>
      <c r="C311" s="14" t="s">
        <v>899</v>
      </c>
      <c r="D311" s="14"/>
      <c r="E311" s="14"/>
      <c r="F311" s="106" t="s">
        <v>779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898</v>
      </c>
    </row>
    <row r="312" spans="1:13">
      <c r="A312" s="140" t="s">
        <v>1541</v>
      </c>
      <c r="B312" s="14" t="s">
        <v>100</v>
      </c>
      <c r="C312" s="11" t="s">
        <v>863</v>
      </c>
      <c r="D312" s="11" t="s">
        <v>900</v>
      </c>
      <c r="E312" s="11" t="s">
        <v>766</v>
      </c>
      <c r="F312" s="107" t="s">
        <v>766</v>
      </c>
      <c r="G312" s="147" t="s">
        <v>901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902</v>
      </c>
    </row>
    <row r="313" spans="1:13">
      <c r="A313" s="140" t="s">
        <v>1541</v>
      </c>
      <c r="B313" s="11" t="s">
        <v>71</v>
      </c>
      <c r="C313" s="11" t="s">
        <v>903</v>
      </c>
      <c r="D313" s="11"/>
      <c r="E313" s="11"/>
      <c r="F313" s="107" t="s">
        <v>766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902</v>
      </c>
    </row>
    <row r="314" spans="1:13">
      <c r="A314" s="140" t="s">
        <v>1541</v>
      </c>
      <c r="B314" s="11" t="s">
        <v>1025</v>
      </c>
      <c r="C314" s="11" t="s">
        <v>814</v>
      </c>
      <c r="D314" s="11" t="s">
        <v>786</v>
      </c>
      <c r="E314" s="11" t="s">
        <v>904</v>
      </c>
      <c r="F314" s="107" t="s">
        <v>766</v>
      </c>
      <c r="G314" s="147" t="s">
        <v>766</v>
      </c>
      <c r="H314" s="65"/>
      <c r="I314" s="58">
        <v>30000</v>
      </c>
      <c r="J314" s="85" t="s">
        <v>54</v>
      </c>
      <c r="K314" s="17">
        <v>45292</v>
      </c>
      <c r="L314" s="11" t="s">
        <v>815</v>
      </c>
    </row>
    <row r="315" spans="1:13">
      <c r="A315" s="140" t="s">
        <v>1541</v>
      </c>
      <c r="B315" s="14" t="s">
        <v>100</v>
      </c>
      <c r="C315" s="14"/>
      <c r="D315" s="14" t="s">
        <v>905</v>
      </c>
      <c r="E315" s="14" t="s">
        <v>779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766</v>
      </c>
      <c r="L315" s="14" t="s">
        <v>906</v>
      </c>
    </row>
    <row r="316" spans="1:13">
      <c r="A316" s="140" t="s">
        <v>1541</v>
      </c>
      <c r="B316" s="14" t="s">
        <v>907</v>
      </c>
      <c r="C316" s="14"/>
      <c r="D316" s="14"/>
      <c r="E316" s="14" t="s">
        <v>779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906</v>
      </c>
    </row>
    <row r="317" spans="1:13">
      <c r="A317" s="140" t="s">
        <v>1541</v>
      </c>
      <c r="B317" s="14" t="s">
        <v>793</v>
      </c>
      <c r="C317" s="14"/>
      <c r="D317" s="14" t="s">
        <v>908</v>
      </c>
      <c r="E317" s="14"/>
      <c r="F317" s="106"/>
      <c r="G317" s="146"/>
      <c r="H317" s="60">
        <v>81000</v>
      </c>
      <c r="I317" s="15" t="s">
        <v>918</v>
      </c>
      <c r="J317" s="83">
        <v>45292</v>
      </c>
      <c r="K317" s="14"/>
      <c r="L317" s="14" t="s">
        <v>906</v>
      </c>
    </row>
    <row r="318" spans="1:13">
      <c r="A318" s="140" t="s">
        <v>1541</v>
      </c>
      <c r="B318" s="19" t="s">
        <v>793</v>
      </c>
      <c r="C318" s="14"/>
      <c r="D318" s="19" t="s">
        <v>909</v>
      </c>
      <c r="E318" s="14"/>
      <c r="F318" s="106"/>
      <c r="G318" s="146"/>
      <c r="H318" s="60">
        <v>2500</v>
      </c>
      <c r="I318" s="15" t="s">
        <v>918</v>
      </c>
      <c r="J318" s="83">
        <v>45383</v>
      </c>
      <c r="K318" s="14"/>
      <c r="L318" s="14" t="s">
        <v>906</v>
      </c>
    </row>
    <row r="319" spans="1:13">
      <c r="A319" s="140" t="s">
        <v>1541</v>
      </c>
      <c r="B319" s="14" t="s">
        <v>77</v>
      </c>
      <c r="C319" s="14" t="s">
        <v>910</v>
      </c>
      <c r="D319" s="14"/>
      <c r="E319" s="13"/>
      <c r="F319" s="104"/>
      <c r="G319" s="146">
        <v>30000</v>
      </c>
      <c r="H319" s="104">
        <v>30000</v>
      </c>
      <c r="I319" s="15" t="s">
        <v>918</v>
      </c>
      <c r="J319" s="83">
        <v>45292</v>
      </c>
      <c r="K319" s="13"/>
      <c r="L319" s="14" t="s">
        <v>911</v>
      </c>
    </row>
    <row r="320" spans="1:13">
      <c r="A320" s="140" t="s">
        <v>1541</v>
      </c>
      <c r="B320" s="14" t="s">
        <v>77</v>
      </c>
      <c r="C320" s="13" t="s">
        <v>912</v>
      </c>
      <c r="D320" s="13"/>
      <c r="E320" s="13"/>
      <c r="F320" s="104"/>
      <c r="G320" s="146">
        <v>10000</v>
      </c>
      <c r="H320" s="104">
        <v>10000</v>
      </c>
      <c r="I320" s="15" t="s">
        <v>918</v>
      </c>
      <c r="J320" s="83" t="s">
        <v>894</v>
      </c>
      <c r="K320" s="14"/>
      <c r="L320" s="14" t="s">
        <v>911</v>
      </c>
    </row>
    <row r="321" spans="1:12" s="7" customFormat="1">
      <c r="A321" s="140" t="s">
        <v>1541</v>
      </c>
      <c r="B321" s="30" t="s">
        <v>913</v>
      </c>
      <c r="C321" s="30" t="s">
        <v>914</v>
      </c>
      <c r="D321" s="30" t="s">
        <v>1093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918</v>
      </c>
      <c r="J321" s="80">
        <v>45292</v>
      </c>
      <c r="L321" s="30" t="s">
        <v>1092</v>
      </c>
    </row>
    <row r="322" spans="1:12">
      <c r="A322" s="140" t="s">
        <v>1541</v>
      </c>
      <c r="B322" s="19" t="s">
        <v>770</v>
      </c>
      <c r="D322" s="19" t="s">
        <v>915</v>
      </c>
      <c r="H322" s="67">
        <v>3000</v>
      </c>
      <c r="I322" s="48" t="s">
        <v>918</v>
      </c>
      <c r="J322" s="79">
        <v>45292</v>
      </c>
    </row>
    <row r="323" spans="1:12">
      <c r="A323" s="140" t="s">
        <v>1541</v>
      </c>
      <c r="B323" s="1" t="s">
        <v>0</v>
      </c>
      <c r="C323" s="9" t="s">
        <v>1026</v>
      </c>
      <c r="D323" s="9" t="s">
        <v>916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918</v>
      </c>
      <c r="J323" s="79" t="s">
        <v>432</v>
      </c>
      <c r="K323" s="9" t="s">
        <v>56</v>
      </c>
      <c r="L323" s="1" t="s">
        <v>917</v>
      </c>
    </row>
    <row r="324" spans="1:12">
      <c r="A324" s="140" t="s">
        <v>1541</v>
      </c>
      <c r="B324" s="1" t="s">
        <v>1027</v>
      </c>
      <c r="C324" s="1" t="s">
        <v>1028</v>
      </c>
      <c r="D324" s="1" t="s">
        <v>919</v>
      </c>
      <c r="E324" s="1" t="s">
        <v>224</v>
      </c>
      <c r="F324" s="108">
        <v>12</v>
      </c>
      <c r="G324" s="20">
        <v>1100</v>
      </c>
      <c r="H324" s="60">
        <v>13900</v>
      </c>
      <c r="I324" s="48" t="s">
        <v>918</v>
      </c>
      <c r="J324" s="79">
        <v>45293</v>
      </c>
      <c r="K324" s="1" t="s">
        <v>262</v>
      </c>
      <c r="L324" s="1" t="s">
        <v>920</v>
      </c>
    </row>
    <row r="325" spans="1:12" s="7" customFormat="1">
      <c r="A325" s="140" t="s">
        <v>1541</v>
      </c>
      <c r="B325" s="7" t="s">
        <v>1027</v>
      </c>
      <c r="C325" s="7" t="s">
        <v>1029</v>
      </c>
      <c r="D325" s="7" t="s">
        <v>921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922</v>
      </c>
      <c r="J325" s="80">
        <v>45458</v>
      </c>
      <c r="K325" s="7" t="s">
        <v>923</v>
      </c>
      <c r="L325" s="7" t="s">
        <v>924</v>
      </c>
    </row>
    <row r="326" spans="1:12">
      <c r="A326" s="140" t="s">
        <v>1541</v>
      </c>
      <c r="B326" s="7" t="s">
        <v>1030</v>
      </c>
      <c r="C326" s="7" t="s">
        <v>1029</v>
      </c>
      <c r="D326" s="7" t="s">
        <v>925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922</v>
      </c>
      <c r="J326" s="79">
        <v>45306</v>
      </c>
      <c r="K326" s="1" t="s">
        <v>262</v>
      </c>
      <c r="L326" s="1" t="s">
        <v>926</v>
      </c>
    </row>
    <row r="327" spans="1:12">
      <c r="A327" s="140" t="s">
        <v>1541</v>
      </c>
      <c r="B327" s="1" t="s">
        <v>106</v>
      </c>
      <c r="C327" s="1" t="s">
        <v>1031</v>
      </c>
      <c r="D327" s="1" t="s">
        <v>1063</v>
      </c>
      <c r="E327" s="1" t="s">
        <v>1062</v>
      </c>
      <c r="F327" s="108">
        <v>5</v>
      </c>
      <c r="G327" s="20">
        <v>165</v>
      </c>
      <c r="H327" s="60">
        <v>825</v>
      </c>
      <c r="I327" s="3" t="s">
        <v>918</v>
      </c>
      <c r="J327" s="79">
        <v>45324</v>
      </c>
      <c r="K327" s="1" t="s">
        <v>262</v>
      </c>
      <c r="L327" s="1" t="s">
        <v>927</v>
      </c>
    </row>
    <row r="328" spans="1:12">
      <c r="A328" s="140" t="s">
        <v>1541</v>
      </c>
      <c r="B328" s="1" t="s">
        <v>732</v>
      </c>
      <c r="C328" s="1" t="s">
        <v>1032</v>
      </c>
      <c r="D328" s="1" t="s">
        <v>928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918</v>
      </c>
      <c r="J328" s="79">
        <v>45293</v>
      </c>
      <c r="K328" s="1" t="s">
        <v>659</v>
      </c>
      <c r="L328" s="1" t="s">
        <v>929</v>
      </c>
    </row>
    <row r="329" spans="1:12">
      <c r="A329" s="140" t="s">
        <v>1541</v>
      </c>
      <c r="B329" s="1" t="s">
        <v>106</v>
      </c>
      <c r="C329" s="1" t="s">
        <v>1033</v>
      </c>
      <c r="D329" s="1" t="s">
        <v>928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918</v>
      </c>
      <c r="J329" s="79">
        <v>45293</v>
      </c>
      <c r="K329" s="1" t="s">
        <v>659</v>
      </c>
      <c r="L329" s="1" t="s">
        <v>930</v>
      </c>
    </row>
    <row r="330" spans="1:12">
      <c r="A330" s="140" t="s">
        <v>1541</v>
      </c>
      <c r="B330" s="1" t="s">
        <v>536</v>
      </c>
      <c r="C330" s="1" t="s">
        <v>1077</v>
      </c>
      <c r="D330" s="1" t="s">
        <v>1076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918</v>
      </c>
      <c r="J330" s="79">
        <v>45366</v>
      </c>
      <c r="K330" s="1" t="s">
        <v>659</v>
      </c>
      <c r="L330" s="1" t="s">
        <v>931</v>
      </c>
    </row>
    <row r="331" spans="1:12">
      <c r="A331" s="140" t="s">
        <v>1541</v>
      </c>
      <c r="B331" s="1" t="s">
        <v>106</v>
      </c>
      <c r="C331" s="1" t="s">
        <v>331</v>
      </c>
      <c r="D331" s="1" t="s">
        <v>932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933</v>
      </c>
      <c r="J331" s="79">
        <v>45427</v>
      </c>
      <c r="K331" s="1" t="s">
        <v>923</v>
      </c>
      <c r="L331" s="1" t="s">
        <v>934</v>
      </c>
    </row>
    <row r="332" spans="1:12">
      <c r="A332" s="140" t="s">
        <v>1541</v>
      </c>
      <c r="B332" s="1" t="s">
        <v>486</v>
      </c>
      <c r="C332" s="1" t="s">
        <v>1034</v>
      </c>
      <c r="D332" s="1" t="s">
        <v>935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922</v>
      </c>
      <c r="J332" s="79">
        <v>45301</v>
      </c>
      <c r="K332" s="1" t="s">
        <v>494</v>
      </c>
      <c r="L332" s="1" t="s">
        <v>936</v>
      </c>
    </row>
    <row r="333" spans="1:12">
      <c r="A333" s="140" t="s">
        <v>1541</v>
      </c>
      <c r="B333" s="1" t="s">
        <v>486</v>
      </c>
      <c r="C333" s="1" t="s">
        <v>1035</v>
      </c>
      <c r="D333" s="1" t="s">
        <v>937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922</v>
      </c>
      <c r="J333" s="79">
        <v>45293</v>
      </c>
      <c r="K333" s="1" t="s">
        <v>494</v>
      </c>
      <c r="L333" s="1" t="s">
        <v>938</v>
      </c>
    </row>
    <row r="334" spans="1:12">
      <c r="A334" s="140" t="s">
        <v>1541</v>
      </c>
      <c r="B334" s="1" t="s">
        <v>486</v>
      </c>
      <c r="C334" s="1" t="s">
        <v>1036</v>
      </c>
      <c r="D334" s="1" t="s">
        <v>939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918</v>
      </c>
      <c r="J334" s="79">
        <v>45293</v>
      </c>
      <c r="K334" s="1" t="s">
        <v>262</v>
      </c>
      <c r="L334" s="1" t="s">
        <v>940</v>
      </c>
    </row>
    <row r="335" spans="1:12">
      <c r="A335" s="140" t="s">
        <v>1541</v>
      </c>
      <c r="B335" s="1" t="s">
        <v>486</v>
      </c>
      <c r="C335" s="1" t="s">
        <v>1078</v>
      </c>
      <c r="D335" s="1" t="s">
        <v>941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918</v>
      </c>
      <c r="J335" s="79">
        <v>45293</v>
      </c>
      <c r="K335" s="1" t="s">
        <v>942</v>
      </c>
      <c r="L335" s="1" t="s">
        <v>940</v>
      </c>
    </row>
    <row r="336" spans="1:12">
      <c r="A336" s="140" t="s">
        <v>1541</v>
      </c>
      <c r="B336" s="1" t="s">
        <v>486</v>
      </c>
      <c r="C336" s="1" t="s">
        <v>1037</v>
      </c>
      <c r="D336" s="1" t="s">
        <v>943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918</v>
      </c>
      <c r="J336" s="79">
        <v>45324</v>
      </c>
      <c r="K336" s="1" t="s">
        <v>659</v>
      </c>
      <c r="L336" s="1" t="s">
        <v>944</v>
      </c>
    </row>
    <row r="337" spans="1:12">
      <c r="A337" s="140" t="s">
        <v>1541</v>
      </c>
      <c r="B337" s="1" t="s">
        <v>486</v>
      </c>
      <c r="C337" s="1" t="s">
        <v>1075</v>
      </c>
      <c r="D337" s="1" t="s">
        <v>1074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918</v>
      </c>
      <c r="J337" s="79">
        <v>45324</v>
      </c>
      <c r="K337" s="1" t="s">
        <v>659</v>
      </c>
      <c r="L337" s="1" t="s">
        <v>945</v>
      </c>
    </row>
    <row r="338" spans="1:12">
      <c r="A338" s="140" t="s">
        <v>1541</v>
      </c>
      <c r="B338" s="1" t="s">
        <v>486</v>
      </c>
      <c r="C338" s="1" t="s">
        <v>1073</v>
      </c>
      <c r="D338" s="1" t="s">
        <v>1072</v>
      </c>
      <c r="E338" s="1" t="s">
        <v>493</v>
      </c>
      <c r="F338" s="108">
        <v>1</v>
      </c>
      <c r="G338" s="20">
        <v>150</v>
      </c>
      <c r="H338" s="60">
        <v>150</v>
      </c>
      <c r="I338" s="3" t="s">
        <v>918</v>
      </c>
      <c r="J338" s="79">
        <v>45324</v>
      </c>
      <c r="K338" s="1" t="s">
        <v>262</v>
      </c>
      <c r="L338" s="1" t="s">
        <v>946</v>
      </c>
    </row>
    <row r="339" spans="1:12">
      <c r="A339" s="140" t="s">
        <v>1541</v>
      </c>
      <c r="B339" s="1" t="s">
        <v>486</v>
      </c>
      <c r="C339" s="1" t="s">
        <v>1071</v>
      </c>
      <c r="D339" s="1" t="s">
        <v>1070</v>
      </c>
      <c r="E339" s="1" t="s">
        <v>493</v>
      </c>
      <c r="F339" s="108">
        <v>1</v>
      </c>
      <c r="G339" s="20">
        <v>12000</v>
      </c>
      <c r="H339" s="60">
        <v>12000</v>
      </c>
      <c r="I339" s="3" t="s">
        <v>918</v>
      </c>
      <c r="J339" s="79">
        <v>45324</v>
      </c>
      <c r="K339" s="1" t="s">
        <v>659</v>
      </c>
      <c r="L339" s="1" t="s">
        <v>947</v>
      </c>
    </row>
    <row r="340" spans="1:12">
      <c r="A340" s="140" t="s">
        <v>1541</v>
      </c>
      <c r="B340" s="1" t="s">
        <v>550</v>
      </c>
      <c r="C340" s="1" t="s">
        <v>1038</v>
      </c>
      <c r="D340" s="1" t="s">
        <v>948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918</v>
      </c>
      <c r="J340" s="79">
        <v>45324</v>
      </c>
      <c r="K340" s="1" t="s">
        <v>262</v>
      </c>
      <c r="L340" s="1" t="s">
        <v>949</v>
      </c>
    </row>
    <row r="341" spans="1:12">
      <c r="A341" s="140" t="s">
        <v>1541</v>
      </c>
      <c r="B341" s="1" t="s">
        <v>1039</v>
      </c>
      <c r="C341" s="1" t="s">
        <v>1038</v>
      </c>
      <c r="D341" s="1" t="s">
        <v>950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918</v>
      </c>
      <c r="J341" s="79">
        <v>45324</v>
      </c>
      <c r="K341" s="1" t="s">
        <v>262</v>
      </c>
      <c r="L341" s="1" t="s">
        <v>951</v>
      </c>
    </row>
    <row r="342" spans="1:12">
      <c r="A342" s="140" t="s">
        <v>1541</v>
      </c>
      <c r="B342" s="1" t="s">
        <v>486</v>
      </c>
      <c r="C342" s="1" t="s">
        <v>1069</v>
      </c>
      <c r="D342" s="1" t="s">
        <v>1068</v>
      </c>
      <c r="E342" s="1" t="s">
        <v>493</v>
      </c>
      <c r="F342" s="108">
        <v>2</v>
      </c>
      <c r="G342" s="20">
        <v>1900</v>
      </c>
      <c r="H342" s="60">
        <v>3800</v>
      </c>
      <c r="I342" s="3" t="s">
        <v>918</v>
      </c>
      <c r="J342" s="79">
        <v>45324</v>
      </c>
      <c r="K342" s="1" t="s">
        <v>262</v>
      </c>
      <c r="L342" s="1" t="s">
        <v>952</v>
      </c>
    </row>
    <row r="343" spans="1:12">
      <c r="A343" s="140" t="s">
        <v>1541</v>
      </c>
      <c r="B343" s="1" t="s">
        <v>106</v>
      </c>
      <c r="C343" s="1" t="s">
        <v>1065</v>
      </c>
      <c r="D343" s="1" t="s">
        <v>1064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918</v>
      </c>
      <c r="J343" s="79">
        <v>45324</v>
      </c>
      <c r="K343" s="1" t="s">
        <v>262</v>
      </c>
      <c r="L343" s="1" t="s">
        <v>953</v>
      </c>
    </row>
    <row r="344" spans="1:12">
      <c r="A344" s="140" t="s">
        <v>1541</v>
      </c>
      <c r="B344" s="1" t="s">
        <v>1027</v>
      </c>
      <c r="C344" s="1" t="s">
        <v>1067</v>
      </c>
      <c r="D344" s="1" t="s">
        <v>1066</v>
      </c>
      <c r="E344" s="1" t="s">
        <v>1060</v>
      </c>
      <c r="F344" s="108">
        <v>6</v>
      </c>
      <c r="G344" s="20">
        <v>800</v>
      </c>
      <c r="H344" s="60">
        <v>4800</v>
      </c>
      <c r="I344" s="3" t="s">
        <v>918</v>
      </c>
      <c r="J344" s="79" t="s">
        <v>954</v>
      </c>
      <c r="K344" s="1" t="s">
        <v>659</v>
      </c>
      <c r="L344" s="1" t="s">
        <v>955</v>
      </c>
    </row>
    <row r="345" spans="1:12" s="7" customFormat="1">
      <c r="A345" s="140" t="s">
        <v>1541</v>
      </c>
      <c r="B345" s="7" t="s">
        <v>106</v>
      </c>
      <c r="C345" s="7" t="s">
        <v>1040</v>
      </c>
      <c r="D345" s="7" t="s">
        <v>1096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933</v>
      </c>
      <c r="J345" s="80">
        <v>45352</v>
      </c>
      <c r="K345" s="7" t="s">
        <v>659</v>
      </c>
      <c r="L345" s="7" t="s">
        <v>956</v>
      </c>
    </row>
    <row r="346" spans="1:12">
      <c r="A346" s="140" t="s">
        <v>1541</v>
      </c>
      <c r="B346" s="1" t="s">
        <v>106</v>
      </c>
      <c r="C346" s="1" t="s">
        <v>359</v>
      </c>
      <c r="D346" s="1" t="s">
        <v>957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933</v>
      </c>
      <c r="J346" s="79">
        <v>45353</v>
      </c>
      <c r="K346" s="1" t="s">
        <v>923</v>
      </c>
      <c r="L346" s="1" t="s">
        <v>958</v>
      </c>
    </row>
    <row r="347" spans="1:12">
      <c r="A347" s="140" t="s">
        <v>1541</v>
      </c>
      <c r="B347" s="1" t="s">
        <v>536</v>
      </c>
      <c r="C347" s="1" t="s">
        <v>1041</v>
      </c>
      <c r="D347" s="1" t="s">
        <v>959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933</v>
      </c>
      <c r="J347" s="79">
        <v>45445</v>
      </c>
      <c r="K347" s="1" t="s">
        <v>494</v>
      </c>
      <c r="L347" s="1" t="s">
        <v>960</v>
      </c>
    </row>
    <row r="348" spans="1:12">
      <c r="A348" s="140" t="s">
        <v>1541</v>
      </c>
      <c r="B348" s="1" t="s">
        <v>536</v>
      </c>
      <c r="C348" s="1" t="s">
        <v>1042</v>
      </c>
      <c r="D348" s="1" t="s">
        <v>961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922</v>
      </c>
      <c r="J348" s="79">
        <v>45337</v>
      </c>
      <c r="K348" s="1" t="s">
        <v>923</v>
      </c>
      <c r="L348" s="1" t="s">
        <v>962</v>
      </c>
    </row>
    <row r="349" spans="1:12">
      <c r="A349" s="140" t="s">
        <v>1541</v>
      </c>
      <c r="B349" s="1" t="s">
        <v>536</v>
      </c>
      <c r="C349" s="1" t="s">
        <v>1084</v>
      </c>
      <c r="D349" s="1" t="s">
        <v>1085</v>
      </c>
      <c r="E349" s="1" t="s">
        <v>963</v>
      </c>
      <c r="F349" s="108">
        <v>10</v>
      </c>
      <c r="G349" s="20">
        <v>180</v>
      </c>
      <c r="H349" s="60">
        <v>1800</v>
      </c>
      <c r="I349" s="3" t="s">
        <v>918</v>
      </c>
      <c r="J349" s="79">
        <v>45337</v>
      </c>
      <c r="K349" s="1" t="s">
        <v>923</v>
      </c>
      <c r="L349" s="1" t="s">
        <v>964</v>
      </c>
    </row>
    <row r="350" spans="1:12">
      <c r="A350" s="140" t="s">
        <v>1541</v>
      </c>
      <c r="B350" s="1" t="s">
        <v>536</v>
      </c>
      <c r="C350" s="1" t="s">
        <v>1081</v>
      </c>
      <c r="D350" s="1" t="s">
        <v>1082</v>
      </c>
      <c r="E350" s="1" t="s">
        <v>963</v>
      </c>
      <c r="F350" s="108">
        <v>45</v>
      </c>
      <c r="G350" s="20">
        <v>180</v>
      </c>
      <c r="H350" s="60">
        <v>8100</v>
      </c>
      <c r="I350" s="3" t="s">
        <v>918</v>
      </c>
      <c r="J350" s="79">
        <v>45324</v>
      </c>
      <c r="K350" s="1" t="s">
        <v>923</v>
      </c>
      <c r="L350" s="1" t="s">
        <v>964</v>
      </c>
    </row>
    <row r="351" spans="1:12">
      <c r="A351" s="140" t="s">
        <v>1541</v>
      </c>
      <c r="B351" s="1" t="s">
        <v>486</v>
      </c>
      <c r="C351" s="1" t="s">
        <v>1083</v>
      </c>
      <c r="D351" s="1" t="s">
        <v>965</v>
      </c>
      <c r="E351" s="1" t="s">
        <v>36</v>
      </c>
      <c r="F351" s="108">
        <v>1</v>
      </c>
      <c r="G351" s="20" t="s">
        <v>966</v>
      </c>
      <c r="H351" s="60">
        <v>1500</v>
      </c>
      <c r="I351" s="3" t="s">
        <v>918</v>
      </c>
      <c r="J351" s="79">
        <v>45324</v>
      </c>
      <c r="K351" s="1" t="s">
        <v>923</v>
      </c>
      <c r="L351" s="1" t="s">
        <v>967</v>
      </c>
    </row>
    <row r="352" spans="1:12">
      <c r="A352" s="140" t="s">
        <v>1541</v>
      </c>
      <c r="B352" s="1" t="s">
        <v>1043</v>
      </c>
      <c r="C352" s="1" t="s">
        <v>1044</v>
      </c>
      <c r="D352" s="1" t="s">
        <v>968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918</v>
      </c>
      <c r="J352" s="79">
        <v>45293</v>
      </c>
      <c r="K352" s="1" t="s">
        <v>923</v>
      </c>
      <c r="L352" s="1" t="s">
        <v>969</v>
      </c>
    </row>
    <row r="353" spans="1:12">
      <c r="A353" s="140" t="s">
        <v>1541</v>
      </c>
      <c r="B353" s="1" t="s">
        <v>1027</v>
      </c>
      <c r="C353" s="1" t="s">
        <v>398</v>
      </c>
      <c r="D353" s="1" t="s">
        <v>970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918</v>
      </c>
      <c r="J353" s="79">
        <v>45293</v>
      </c>
      <c r="K353" s="1" t="s">
        <v>923</v>
      </c>
      <c r="L353" s="1" t="s">
        <v>971</v>
      </c>
    </row>
    <row r="354" spans="1:12">
      <c r="A354" s="140" t="s">
        <v>1541</v>
      </c>
      <c r="B354" s="1" t="s">
        <v>536</v>
      </c>
      <c r="C354" s="1" t="s">
        <v>490</v>
      </c>
      <c r="D354" s="1" t="s">
        <v>972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918</v>
      </c>
      <c r="J354" s="79">
        <v>45293</v>
      </c>
      <c r="K354" s="1" t="s">
        <v>923</v>
      </c>
      <c r="L354" s="1" t="s">
        <v>973</v>
      </c>
    </row>
    <row r="355" spans="1:12" s="7" customFormat="1">
      <c r="A355" s="140" t="s">
        <v>1541</v>
      </c>
      <c r="B355" s="7" t="s">
        <v>536</v>
      </c>
      <c r="C355" s="7" t="s">
        <v>490</v>
      </c>
      <c r="D355" s="7" t="s">
        <v>974</v>
      </c>
      <c r="E355" s="7" t="s">
        <v>493</v>
      </c>
      <c r="F355" s="115">
        <v>2</v>
      </c>
      <c r="G355" s="100">
        <v>5000</v>
      </c>
      <c r="H355" s="61">
        <v>10000</v>
      </c>
      <c r="I355" s="8" t="s">
        <v>918</v>
      </c>
      <c r="J355" s="80">
        <v>45293</v>
      </c>
      <c r="K355" s="7" t="s">
        <v>923</v>
      </c>
      <c r="L355" s="7" t="s">
        <v>975</v>
      </c>
    </row>
    <row r="356" spans="1:12">
      <c r="A356" s="140" t="s">
        <v>1541</v>
      </c>
      <c r="B356" s="1" t="s">
        <v>536</v>
      </c>
      <c r="C356" s="1" t="s">
        <v>1079</v>
      </c>
      <c r="D356" s="1" t="s">
        <v>976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918</v>
      </c>
      <c r="J356" s="79">
        <v>45324</v>
      </c>
      <c r="K356" s="1" t="s">
        <v>494</v>
      </c>
      <c r="L356" s="1" t="s">
        <v>977</v>
      </c>
    </row>
    <row r="357" spans="1:12">
      <c r="A357" s="140" t="s">
        <v>1541</v>
      </c>
      <c r="B357" s="1" t="s">
        <v>1027</v>
      </c>
      <c r="C357" s="1" t="s">
        <v>1061</v>
      </c>
      <c r="D357" s="1" t="s">
        <v>1086</v>
      </c>
      <c r="E357" s="1" t="s">
        <v>493</v>
      </c>
      <c r="F357" s="108">
        <v>3</v>
      </c>
      <c r="G357" s="20">
        <v>320</v>
      </c>
      <c r="H357" s="60">
        <v>960</v>
      </c>
      <c r="I357" s="3" t="s">
        <v>933</v>
      </c>
      <c r="J357" s="79">
        <v>45324</v>
      </c>
      <c r="K357" s="1" t="s">
        <v>923</v>
      </c>
      <c r="L357" s="1" t="s">
        <v>958</v>
      </c>
    </row>
    <row r="358" spans="1:12">
      <c r="A358" s="140" t="s">
        <v>1541</v>
      </c>
      <c r="B358" s="23" t="s">
        <v>536</v>
      </c>
      <c r="C358" s="23" t="s">
        <v>1045</v>
      </c>
      <c r="D358" s="1" t="s">
        <v>978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918</v>
      </c>
      <c r="J358" s="79">
        <v>45293</v>
      </c>
      <c r="K358" s="23" t="s">
        <v>923</v>
      </c>
      <c r="L358" s="1" t="s">
        <v>979</v>
      </c>
    </row>
    <row r="359" spans="1:12">
      <c r="A359" s="140" t="s">
        <v>1541</v>
      </c>
      <c r="B359" s="23" t="s">
        <v>1046</v>
      </c>
      <c r="C359" s="23" t="s">
        <v>1047</v>
      </c>
      <c r="D359" s="1" t="s">
        <v>980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918</v>
      </c>
      <c r="J359" s="79">
        <v>45353</v>
      </c>
      <c r="K359" s="23" t="s">
        <v>923</v>
      </c>
      <c r="L359" s="1" t="s">
        <v>981</v>
      </c>
    </row>
    <row r="360" spans="1:12">
      <c r="A360" s="140" t="s">
        <v>1541</v>
      </c>
      <c r="B360" s="23" t="s">
        <v>536</v>
      </c>
      <c r="C360" s="23" t="s">
        <v>1048</v>
      </c>
      <c r="D360" s="1" t="s">
        <v>982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918</v>
      </c>
      <c r="J360" s="79">
        <v>45324</v>
      </c>
      <c r="K360" s="23" t="s">
        <v>494</v>
      </c>
      <c r="L360" s="1" t="s">
        <v>983</v>
      </c>
    </row>
    <row r="361" spans="1:12">
      <c r="A361" s="140" t="s">
        <v>1541</v>
      </c>
      <c r="B361" s="23" t="s">
        <v>1049</v>
      </c>
      <c r="C361" s="23" t="s">
        <v>490</v>
      </c>
      <c r="D361" s="1" t="s">
        <v>984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918</v>
      </c>
      <c r="J361" s="79">
        <v>45293</v>
      </c>
      <c r="K361" s="23" t="s">
        <v>494</v>
      </c>
      <c r="L361" s="1" t="s">
        <v>985</v>
      </c>
    </row>
    <row r="362" spans="1:12">
      <c r="A362" s="140" t="s">
        <v>1541</v>
      </c>
      <c r="B362" s="23" t="s">
        <v>536</v>
      </c>
      <c r="C362" s="23" t="s">
        <v>490</v>
      </c>
      <c r="D362" s="1" t="s">
        <v>986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918</v>
      </c>
      <c r="J362" s="79">
        <v>45324</v>
      </c>
      <c r="K362" s="23" t="s">
        <v>494</v>
      </c>
      <c r="L362" s="1" t="s">
        <v>987</v>
      </c>
    </row>
    <row r="363" spans="1:12">
      <c r="A363" s="140" t="s">
        <v>1541</v>
      </c>
      <c r="B363" s="23" t="s">
        <v>536</v>
      </c>
      <c r="C363" s="1" t="s">
        <v>1080</v>
      </c>
      <c r="D363" s="1" t="s">
        <v>989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918</v>
      </c>
      <c r="J363" s="79">
        <v>45324</v>
      </c>
      <c r="K363" s="23" t="s">
        <v>494</v>
      </c>
      <c r="L363" s="1" t="s">
        <v>988</v>
      </c>
    </row>
    <row r="364" spans="1:12">
      <c r="A364" s="140" t="s">
        <v>1541</v>
      </c>
      <c r="B364" s="23" t="s">
        <v>536</v>
      </c>
      <c r="C364" s="23" t="s">
        <v>1050</v>
      </c>
      <c r="D364" s="23" t="s">
        <v>989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918</v>
      </c>
      <c r="J364" s="79">
        <v>45324</v>
      </c>
      <c r="K364" s="23" t="s">
        <v>494</v>
      </c>
      <c r="L364" s="1" t="s">
        <v>990</v>
      </c>
    </row>
    <row r="365" spans="1:12">
      <c r="A365" s="140" t="s">
        <v>1541</v>
      </c>
      <c r="B365" s="23" t="s">
        <v>536</v>
      </c>
      <c r="C365" s="23" t="s">
        <v>1051</v>
      </c>
      <c r="D365" s="1" t="s">
        <v>991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933</v>
      </c>
      <c r="J365" s="79">
        <v>45458</v>
      </c>
      <c r="K365" s="23" t="s">
        <v>494</v>
      </c>
      <c r="L365" s="1" t="s">
        <v>992</v>
      </c>
    </row>
    <row r="366" spans="1:12">
      <c r="A366" s="140" t="s">
        <v>1541</v>
      </c>
      <c r="B366" s="23" t="s">
        <v>1052</v>
      </c>
      <c r="C366" s="23" t="s">
        <v>1053</v>
      </c>
      <c r="D366" s="23" t="s">
        <v>993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918</v>
      </c>
      <c r="J366" s="79">
        <v>45324</v>
      </c>
      <c r="K366" s="23" t="s">
        <v>494</v>
      </c>
      <c r="L366" s="1" t="s">
        <v>994</v>
      </c>
    </row>
    <row r="367" spans="1:12">
      <c r="A367" s="140" t="s">
        <v>1541</v>
      </c>
      <c r="B367" s="23" t="s">
        <v>536</v>
      </c>
      <c r="C367" s="23" t="s">
        <v>490</v>
      </c>
      <c r="D367" s="23" t="s">
        <v>995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918</v>
      </c>
      <c r="J367" s="79">
        <v>45353</v>
      </c>
      <c r="K367" s="23" t="s">
        <v>494</v>
      </c>
      <c r="L367" s="1" t="s">
        <v>996</v>
      </c>
    </row>
    <row r="368" spans="1:12">
      <c r="A368" s="140" t="s">
        <v>1541</v>
      </c>
      <c r="B368" s="23" t="s">
        <v>536</v>
      </c>
      <c r="C368" s="23" t="s">
        <v>490</v>
      </c>
      <c r="D368" s="1" t="s">
        <v>997</v>
      </c>
      <c r="E368" s="23" t="s">
        <v>36</v>
      </c>
      <c r="F368" s="109">
        <v>1</v>
      </c>
      <c r="G368" s="148" t="s">
        <v>998</v>
      </c>
      <c r="H368" s="60">
        <v>15000</v>
      </c>
      <c r="I368" s="73" t="s">
        <v>918</v>
      </c>
      <c r="J368" s="79">
        <v>45449</v>
      </c>
      <c r="K368" s="23" t="s">
        <v>494</v>
      </c>
      <c r="L368" s="1" t="s">
        <v>999</v>
      </c>
    </row>
    <row r="369" spans="1:12">
      <c r="A369" s="140" t="s">
        <v>1541</v>
      </c>
      <c r="B369" s="23" t="s">
        <v>1054</v>
      </c>
      <c r="C369" s="23" t="s">
        <v>490</v>
      </c>
      <c r="D369" s="23" t="s">
        <v>1000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918</v>
      </c>
      <c r="J369" s="79">
        <v>45449</v>
      </c>
      <c r="K369" s="23" t="s">
        <v>494</v>
      </c>
      <c r="L369" s="1" t="s">
        <v>1001</v>
      </c>
    </row>
    <row r="370" spans="1:12">
      <c r="A370" s="140" t="s">
        <v>1541</v>
      </c>
      <c r="B370" s="23" t="s">
        <v>486</v>
      </c>
      <c r="C370" s="23" t="s">
        <v>1055</v>
      </c>
      <c r="D370" s="23" t="s">
        <v>1002</v>
      </c>
      <c r="E370" s="23" t="s">
        <v>36</v>
      </c>
      <c r="F370" s="109">
        <v>1</v>
      </c>
      <c r="G370" s="148" t="s">
        <v>1003</v>
      </c>
      <c r="H370" s="60">
        <v>2500</v>
      </c>
      <c r="I370" s="73" t="s">
        <v>933</v>
      </c>
      <c r="J370" s="79">
        <v>45580</v>
      </c>
      <c r="K370" s="23" t="s">
        <v>494</v>
      </c>
      <c r="L370" s="1" t="s">
        <v>1004</v>
      </c>
    </row>
    <row r="371" spans="1:12">
      <c r="A371" s="140" t="s">
        <v>1541</v>
      </c>
      <c r="B371" s="23" t="s">
        <v>536</v>
      </c>
      <c r="C371" s="23" t="s">
        <v>1056</v>
      </c>
      <c r="D371" s="23" t="s">
        <v>1005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933</v>
      </c>
      <c r="J371" s="79">
        <v>45580</v>
      </c>
      <c r="K371" s="23" t="s">
        <v>494</v>
      </c>
      <c r="L371" s="1" t="s">
        <v>1006</v>
      </c>
    </row>
    <row r="372" spans="1:12">
      <c r="A372" s="140" t="s">
        <v>1541</v>
      </c>
      <c r="B372" s="23" t="s">
        <v>536</v>
      </c>
      <c r="C372" s="23" t="s">
        <v>1057</v>
      </c>
      <c r="D372" s="23" t="s">
        <v>1007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918</v>
      </c>
      <c r="J372" s="79">
        <v>45580</v>
      </c>
      <c r="K372" s="23" t="s">
        <v>494</v>
      </c>
      <c r="L372" s="1" t="s">
        <v>1008</v>
      </c>
    </row>
    <row r="373" spans="1:12">
      <c r="A373" s="140" t="s">
        <v>1541</v>
      </c>
      <c r="B373" s="23" t="s">
        <v>536</v>
      </c>
      <c r="C373" s="23" t="s">
        <v>1058</v>
      </c>
      <c r="D373" s="23" t="s">
        <v>1009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933</v>
      </c>
      <c r="J373" s="79">
        <v>45580</v>
      </c>
      <c r="K373" s="23" t="s">
        <v>494</v>
      </c>
      <c r="L373" s="1" t="s">
        <v>1010</v>
      </c>
    </row>
    <row r="374" spans="1:12">
      <c r="A374" s="140" t="s">
        <v>1541</v>
      </c>
      <c r="B374" s="23" t="s">
        <v>536</v>
      </c>
      <c r="C374" s="23" t="s">
        <v>490</v>
      </c>
      <c r="D374" s="1" t="s">
        <v>1011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933</v>
      </c>
      <c r="J374" s="79">
        <v>45580</v>
      </c>
      <c r="K374" s="23" t="s">
        <v>494</v>
      </c>
      <c r="L374" s="1" t="s">
        <v>1012</v>
      </c>
    </row>
    <row r="375" spans="1:12">
      <c r="A375" s="140" t="s">
        <v>1541</v>
      </c>
      <c r="B375" s="23" t="s">
        <v>536</v>
      </c>
      <c r="C375" s="23" t="s">
        <v>1042</v>
      </c>
      <c r="D375" s="1" t="s">
        <v>1087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918</v>
      </c>
      <c r="J375" s="79">
        <v>45324</v>
      </c>
      <c r="K375" s="23" t="s">
        <v>923</v>
      </c>
      <c r="L375" s="1" t="s">
        <v>1013</v>
      </c>
    </row>
    <row r="376" spans="1:12">
      <c r="A376" s="140" t="s">
        <v>1541</v>
      </c>
      <c r="B376" s="23" t="s">
        <v>536</v>
      </c>
      <c r="C376" s="23" t="s">
        <v>490</v>
      </c>
      <c r="D376" s="1" t="s">
        <v>1088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918</v>
      </c>
      <c r="J376" s="79">
        <v>45353</v>
      </c>
      <c r="K376" s="23" t="s">
        <v>923</v>
      </c>
      <c r="L376" s="1" t="s">
        <v>1014</v>
      </c>
    </row>
    <row r="377" spans="1:12">
      <c r="A377" s="140" t="s">
        <v>1541</v>
      </c>
      <c r="B377" s="23" t="s">
        <v>536</v>
      </c>
      <c r="C377" s="23" t="s">
        <v>490</v>
      </c>
      <c r="D377" s="1" t="s">
        <v>1089</v>
      </c>
      <c r="E377" s="1" t="s">
        <v>493</v>
      </c>
      <c r="F377" s="109">
        <v>1</v>
      </c>
      <c r="G377" s="20">
        <v>8000</v>
      </c>
      <c r="H377" s="60">
        <v>8000</v>
      </c>
      <c r="I377" s="73" t="s">
        <v>918</v>
      </c>
      <c r="J377" s="79">
        <v>45353</v>
      </c>
      <c r="K377" s="23" t="s">
        <v>923</v>
      </c>
      <c r="L377" s="1" t="s">
        <v>1015</v>
      </c>
    </row>
    <row r="378" spans="1:12">
      <c r="A378" s="140" t="s">
        <v>1541</v>
      </c>
      <c r="B378" s="23" t="s">
        <v>536</v>
      </c>
      <c r="C378" s="23" t="s">
        <v>1059</v>
      </c>
      <c r="D378" s="1" t="s">
        <v>1016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918</v>
      </c>
      <c r="J378" s="79">
        <v>45337</v>
      </c>
      <c r="K378" s="23" t="s">
        <v>923</v>
      </c>
      <c r="L378" s="1" t="s">
        <v>1017</v>
      </c>
    </row>
    <row r="379" spans="1:12" ht="51.75" customHeight="1">
      <c r="A379" s="140" t="s">
        <v>1541</v>
      </c>
      <c r="B379" s="49" t="s">
        <v>0</v>
      </c>
      <c r="C379" s="69" t="s">
        <v>1126</v>
      </c>
      <c r="D379" s="69" t="s">
        <v>1142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918</v>
      </c>
      <c r="J379" s="76">
        <v>45292</v>
      </c>
      <c r="K379" s="49" t="s">
        <v>56</v>
      </c>
      <c r="L379" s="1" t="s">
        <v>1138</v>
      </c>
    </row>
    <row r="380" spans="1:12" ht="18.75" customHeight="1">
      <c r="A380" s="140" t="s">
        <v>1541</v>
      </c>
      <c r="B380" s="49" t="s">
        <v>0</v>
      </c>
      <c r="C380" s="69" t="s">
        <v>1127</v>
      </c>
      <c r="D380" s="69" t="s">
        <v>1143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918</v>
      </c>
      <c r="J380" s="76">
        <v>45293</v>
      </c>
      <c r="K380" s="49" t="s">
        <v>56</v>
      </c>
      <c r="L380" s="1" t="s">
        <v>1138</v>
      </c>
    </row>
    <row r="381" spans="1:12" ht="45">
      <c r="A381" s="140" t="s">
        <v>1541</v>
      </c>
      <c r="B381" s="49" t="s">
        <v>0</v>
      </c>
      <c r="C381" s="70" t="s">
        <v>1128</v>
      </c>
      <c r="D381" s="70" t="s">
        <v>1105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918</v>
      </c>
      <c r="J381" s="76">
        <v>45294</v>
      </c>
      <c r="K381" s="49" t="s">
        <v>56</v>
      </c>
      <c r="L381" s="1" t="s">
        <v>1138</v>
      </c>
    </row>
    <row r="382" spans="1:12" ht="45">
      <c r="A382" s="140" t="s">
        <v>1541</v>
      </c>
      <c r="B382" s="49" t="s">
        <v>0</v>
      </c>
      <c r="C382" s="70" t="s">
        <v>1129</v>
      </c>
      <c r="D382" s="70" t="s">
        <v>1106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918</v>
      </c>
      <c r="J382" s="76">
        <v>45295</v>
      </c>
      <c r="K382" s="49" t="s">
        <v>56</v>
      </c>
      <c r="L382" s="1" t="s">
        <v>1138</v>
      </c>
    </row>
    <row r="383" spans="1:12" ht="30">
      <c r="A383" s="140" t="s">
        <v>1541</v>
      </c>
      <c r="B383" s="49" t="s">
        <v>0</v>
      </c>
      <c r="C383" s="70" t="s">
        <v>1107</v>
      </c>
      <c r="D383" s="70" t="s">
        <v>1107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918</v>
      </c>
      <c r="J383" s="76">
        <v>45296</v>
      </c>
      <c r="K383" s="49" t="s">
        <v>56</v>
      </c>
      <c r="L383" s="1" t="s">
        <v>1138</v>
      </c>
    </row>
    <row r="384" spans="1:12">
      <c r="A384" s="140" t="s">
        <v>1541</v>
      </c>
      <c r="B384" s="49" t="s">
        <v>0</v>
      </c>
      <c r="C384" s="70" t="s">
        <v>1102</v>
      </c>
      <c r="D384" s="70" t="s">
        <v>1102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918</v>
      </c>
      <c r="J384" s="76">
        <v>45297</v>
      </c>
      <c r="K384" s="49" t="s">
        <v>56</v>
      </c>
      <c r="L384" s="1" t="s">
        <v>1138</v>
      </c>
    </row>
    <row r="385" spans="1:12" ht="45">
      <c r="A385" s="140" t="s">
        <v>1541</v>
      </c>
      <c r="B385" s="49" t="s">
        <v>0</v>
      </c>
      <c r="C385" s="69" t="s">
        <v>1144</v>
      </c>
      <c r="D385" s="69" t="s">
        <v>1144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918</v>
      </c>
      <c r="J385" s="76">
        <v>45298</v>
      </c>
      <c r="K385" s="49" t="s">
        <v>56</v>
      </c>
      <c r="L385" s="1" t="s">
        <v>1138</v>
      </c>
    </row>
    <row r="386" spans="1:12" ht="30">
      <c r="A386" s="140" t="s">
        <v>1541</v>
      </c>
      <c r="B386" s="49" t="s">
        <v>0</v>
      </c>
      <c r="C386" s="69" t="s">
        <v>1145</v>
      </c>
      <c r="D386" s="69" t="s">
        <v>1146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918</v>
      </c>
      <c r="J386" s="76">
        <v>45299</v>
      </c>
      <c r="K386" s="49" t="s">
        <v>56</v>
      </c>
      <c r="L386" s="1" t="s">
        <v>1138</v>
      </c>
    </row>
    <row r="387" spans="1:12" ht="30">
      <c r="A387" s="140" t="s">
        <v>1541</v>
      </c>
      <c r="B387" s="49" t="s">
        <v>0</v>
      </c>
      <c r="C387" s="70" t="s">
        <v>1130</v>
      </c>
      <c r="D387" s="70" t="s">
        <v>1108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918</v>
      </c>
      <c r="J387" s="76">
        <v>45300</v>
      </c>
      <c r="K387" s="49" t="s">
        <v>56</v>
      </c>
      <c r="L387" s="1" t="s">
        <v>1138</v>
      </c>
    </row>
    <row r="388" spans="1:12" ht="90">
      <c r="A388" s="140" t="s">
        <v>1541</v>
      </c>
      <c r="B388" s="49" t="s">
        <v>0</v>
      </c>
      <c r="C388" s="70" t="s">
        <v>1109</v>
      </c>
      <c r="D388" s="70" t="s">
        <v>1109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918</v>
      </c>
      <c r="J388" s="76">
        <v>45301</v>
      </c>
      <c r="K388" s="49" t="s">
        <v>56</v>
      </c>
      <c r="L388" s="1" t="s">
        <v>1138</v>
      </c>
    </row>
    <row r="389" spans="1:12" ht="45">
      <c r="A389" s="140" t="s">
        <v>1541</v>
      </c>
      <c r="B389" s="49" t="s">
        <v>0</v>
      </c>
      <c r="C389" s="70" t="s">
        <v>1131</v>
      </c>
      <c r="D389" s="70" t="s">
        <v>1110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918</v>
      </c>
      <c r="J389" s="76">
        <v>45302</v>
      </c>
      <c r="K389" s="49" t="s">
        <v>56</v>
      </c>
      <c r="L389" s="1" t="s">
        <v>1138</v>
      </c>
    </row>
    <row r="390" spans="1:12">
      <c r="A390" s="140" t="s">
        <v>1541</v>
      </c>
      <c r="B390" s="49" t="s">
        <v>0</v>
      </c>
      <c r="C390" s="69" t="s">
        <v>1111</v>
      </c>
      <c r="D390" s="69" t="s">
        <v>1111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918</v>
      </c>
      <c r="J390" s="76">
        <v>45303</v>
      </c>
      <c r="K390" s="49" t="s">
        <v>56</v>
      </c>
      <c r="L390" s="1" t="s">
        <v>1138</v>
      </c>
    </row>
    <row r="391" spans="1:12">
      <c r="A391" s="140" t="s">
        <v>1541</v>
      </c>
      <c r="B391" s="49" t="s">
        <v>0</v>
      </c>
      <c r="C391" s="69" t="s">
        <v>1112</v>
      </c>
      <c r="D391" s="71" t="s">
        <v>1112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918</v>
      </c>
      <c r="J391" s="76">
        <v>45304</v>
      </c>
      <c r="K391" s="49" t="s">
        <v>56</v>
      </c>
      <c r="L391" s="1" t="s">
        <v>1138</v>
      </c>
    </row>
    <row r="392" spans="1:12" ht="30">
      <c r="A392" s="140" t="s">
        <v>1541</v>
      </c>
      <c r="B392" s="49" t="s">
        <v>0</v>
      </c>
      <c r="C392" s="69" t="s">
        <v>1103</v>
      </c>
      <c r="D392" s="69" t="s">
        <v>1103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918</v>
      </c>
      <c r="J392" s="76">
        <v>45305</v>
      </c>
      <c r="K392" s="49" t="s">
        <v>56</v>
      </c>
      <c r="L392" s="1" t="s">
        <v>1138</v>
      </c>
    </row>
    <row r="393" spans="1:12">
      <c r="A393" s="140" t="s">
        <v>1541</v>
      </c>
      <c r="B393" s="49" t="s">
        <v>0</v>
      </c>
      <c r="C393" s="69" t="s">
        <v>1113</v>
      </c>
      <c r="D393" s="69" t="s">
        <v>1113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918</v>
      </c>
      <c r="J393" s="76">
        <v>45306</v>
      </c>
      <c r="K393" s="49" t="s">
        <v>56</v>
      </c>
      <c r="L393" s="1" t="s">
        <v>1138</v>
      </c>
    </row>
    <row r="394" spans="1:12" ht="30">
      <c r="A394" s="140" t="s">
        <v>1541</v>
      </c>
      <c r="B394" s="49" t="s">
        <v>0</v>
      </c>
      <c r="C394" s="69" t="s">
        <v>1147</v>
      </c>
      <c r="D394" s="69" t="s">
        <v>1147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918</v>
      </c>
      <c r="J394" s="76">
        <v>45307</v>
      </c>
      <c r="K394" s="49" t="s">
        <v>56</v>
      </c>
      <c r="L394" s="1" t="s">
        <v>1138</v>
      </c>
    </row>
    <row r="395" spans="1:12" ht="30">
      <c r="A395" s="140" t="s">
        <v>1541</v>
      </c>
      <c r="B395" s="49" t="s">
        <v>0</v>
      </c>
      <c r="C395" s="69" t="s">
        <v>1114</v>
      </c>
      <c r="D395" s="69" t="s">
        <v>1114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918</v>
      </c>
      <c r="J395" s="76">
        <v>45308</v>
      </c>
      <c r="K395" s="49" t="s">
        <v>56</v>
      </c>
      <c r="L395" s="1" t="s">
        <v>1138</v>
      </c>
    </row>
    <row r="396" spans="1:12" ht="30">
      <c r="A396" s="140" t="s">
        <v>1541</v>
      </c>
      <c r="B396" s="49" t="s">
        <v>0</v>
      </c>
      <c r="C396" s="69" t="s">
        <v>1115</v>
      </c>
      <c r="D396" s="69" t="s">
        <v>1115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918</v>
      </c>
      <c r="J396" s="76">
        <v>45309</v>
      </c>
      <c r="K396" s="49" t="s">
        <v>56</v>
      </c>
      <c r="L396" s="1" t="s">
        <v>1138</v>
      </c>
    </row>
    <row r="397" spans="1:12" ht="45">
      <c r="A397" s="140" t="s">
        <v>1541</v>
      </c>
      <c r="B397" s="49" t="s">
        <v>0</v>
      </c>
      <c r="C397" s="69" t="s">
        <v>1148</v>
      </c>
      <c r="D397" s="69" t="s">
        <v>1148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918</v>
      </c>
      <c r="J397" s="76">
        <v>45310</v>
      </c>
      <c r="K397" s="49" t="s">
        <v>56</v>
      </c>
      <c r="L397" s="1" t="s">
        <v>1138</v>
      </c>
    </row>
    <row r="398" spans="1:12">
      <c r="A398" s="140" t="s">
        <v>1541</v>
      </c>
      <c r="B398" s="49" t="s">
        <v>0</v>
      </c>
      <c r="C398" s="69" t="s">
        <v>1104</v>
      </c>
      <c r="D398" s="69" t="s">
        <v>1104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918</v>
      </c>
      <c r="J398" s="76">
        <v>45311</v>
      </c>
      <c r="K398" s="49" t="s">
        <v>56</v>
      </c>
      <c r="L398" s="1" t="s">
        <v>1138</v>
      </c>
    </row>
    <row r="399" spans="1:12">
      <c r="A399" s="140" t="s">
        <v>1541</v>
      </c>
      <c r="B399" s="49" t="s">
        <v>0</v>
      </c>
      <c r="C399" s="69" t="s">
        <v>1116</v>
      </c>
      <c r="D399" s="69" t="s">
        <v>1116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918</v>
      </c>
      <c r="J399" s="76">
        <v>45312</v>
      </c>
      <c r="K399" s="49" t="s">
        <v>56</v>
      </c>
      <c r="L399" s="1" t="s">
        <v>1138</v>
      </c>
    </row>
    <row r="400" spans="1:12" ht="45">
      <c r="A400" s="140" t="s">
        <v>1541</v>
      </c>
      <c r="B400" s="49" t="s">
        <v>0</v>
      </c>
      <c r="C400" s="69" t="s">
        <v>1149</v>
      </c>
      <c r="D400" s="69" t="s">
        <v>1149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918</v>
      </c>
      <c r="J400" s="76">
        <v>45313</v>
      </c>
      <c r="K400" s="49" t="s">
        <v>56</v>
      </c>
      <c r="L400" s="1" t="s">
        <v>1138</v>
      </c>
    </row>
    <row r="401" spans="1:12">
      <c r="A401" s="140" t="s">
        <v>1541</v>
      </c>
      <c r="B401" s="49" t="s">
        <v>0</v>
      </c>
      <c r="C401" s="69" t="s">
        <v>1117</v>
      </c>
      <c r="D401" s="69" t="s">
        <v>1117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918</v>
      </c>
      <c r="J401" s="76">
        <v>45314</v>
      </c>
      <c r="K401" s="49" t="s">
        <v>56</v>
      </c>
      <c r="L401" s="1" t="s">
        <v>1138</v>
      </c>
    </row>
    <row r="402" spans="1:12" ht="45">
      <c r="A402" s="140" t="s">
        <v>1541</v>
      </c>
      <c r="B402" s="49" t="s">
        <v>0</v>
      </c>
      <c r="C402" s="69" t="s">
        <v>1118</v>
      </c>
      <c r="D402" s="69" t="s">
        <v>1118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918</v>
      </c>
      <c r="J402" s="76">
        <v>45315</v>
      </c>
      <c r="K402" s="49" t="s">
        <v>56</v>
      </c>
      <c r="L402" s="1" t="s">
        <v>1138</v>
      </c>
    </row>
    <row r="403" spans="1:12" ht="60">
      <c r="A403" s="140" t="s">
        <v>1541</v>
      </c>
      <c r="B403" s="49" t="s">
        <v>0</v>
      </c>
      <c r="C403" s="69" t="s">
        <v>1150</v>
      </c>
      <c r="D403" s="69" t="s">
        <v>1150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918</v>
      </c>
      <c r="J403" s="76">
        <v>45316</v>
      </c>
      <c r="K403" s="49" t="s">
        <v>56</v>
      </c>
      <c r="L403" s="1" t="s">
        <v>1138</v>
      </c>
    </row>
    <row r="404" spans="1:12" ht="75">
      <c r="A404" s="140" t="s">
        <v>1541</v>
      </c>
      <c r="B404" s="49" t="s">
        <v>0</v>
      </c>
      <c r="C404" s="69" t="s">
        <v>1151</v>
      </c>
      <c r="D404" s="69" t="s">
        <v>1151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918</v>
      </c>
      <c r="J404" s="76">
        <v>45317</v>
      </c>
      <c r="K404" s="49" t="s">
        <v>56</v>
      </c>
      <c r="L404" s="1" t="s">
        <v>1138</v>
      </c>
    </row>
    <row r="405" spans="1:12" ht="45">
      <c r="A405" s="140" t="s">
        <v>1541</v>
      </c>
      <c r="B405" s="49" t="s">
        <v>0</v>
      </c>
      <c r="C405" s="70" t="s">
        <v>1119</v>
      </c>
      <c r="D405" s="70" t="s">
        <v>1119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918</v>
      </c>
      <c r="J405" s="76">
        <v>45318</v>
      </c>
      <c r="K405" s="49" t="s">
        <v>56</v>
      </c>
      <c r="L405" s="1" t="s">
        <v>1138</v>
      </c>
    </row>
    <row r="406" spans="1:12">
      <c r="A406" s="140" t="s">
        <v>1541</v>
      </c>
      <c r="B406" s="49" t="s">
        <v>0</v>
      </c>
      <c r="C406" s="69" t="s">
        <v>1120</v>
      </c>
      <c r="D406" s="69" t="s">
        <v>1120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918</v>
      </c>
      <c r="J406" s="76">
        <v>45319</v>
      </c>
      <c r="K406" s="49" t="s">
        <v>56</v>
      </c>
      <c r="L406" s="1" t="s">
        <v>1138</v>
      </c>
    </row>
    <row r="407" spans="1:12" ht="30">
      <c r="A407" s="140" t="s">
        <v>1541</v>
      </c>
      <c r="B407" s="49" t="s">
        <v>0</v>
      </c>
      <c r="C407" s="70" t="s">
        <v>1121</v>
      </c>
      <c r="D407" s="70" t="s">
        <v>1121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918</v>
      </c>
      <c r="J407" s="76">
        <v>45320</v>
      </c>
      <c r="K407" s="49" t="s">
        <v>56</v>
      </c>
      <c r="L407" s="1" t="s">
        <v>1138</v>
      </c>
    </row>
    <row r="408" spans="1:12" ht="30">
      <c r="A408" s="140" t="s">
        <v>1541</v>
      </c>
      <c r="B408" s="49" t="s">
        <v>0</v>
      </c>
      <c r="C408" s="70" t="s">
        <v>1122</v>
      </c>
      <c r="D408" s="70" t="s">
        <v>1122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918</v>
      </c>
      <c r="J408" s="76">
        <v>45321</v>
      </c>
      <c r="K408" s="49" t="s">
        <v>56</v>
      </c>
      <c r="L408" s="1" t="s">
        <v>1138</v>
      </c>
    </row>
    <row r="409" spans="1:12" ht="30">
      <c r="A409" s="140" t="s">
        <v>1541</v>
      </c>
      <c r="B409" s="49" t="s">
        <v>0</v>
      </c>
      <c r="C409" s="49" t="s">
        <v>1152</v>
      </c>
      <c r="D409" s="49" t="s">
        <v>1152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918</v>
      </c>
      <c r="J409" s="76">
        <v>45322</v>
      </c>
      <c r="K409" s="49" t="s">
        <v>56</v>
      </c>
      <c r="L409" s="1" t="s">
        <v>1138</v>
      </c>
    </row>
    <row r="410" spans="1:12">
      <c r="A410" s="140" t="s">
        <v>1541</v>
      </c>
      <c r="B410" s="49" t="s">
        <v>0</v>
      </c>
      <c r="C410" s="49" t="s">
        <v>1123</v>
      </c>
      <c r="D410" s="49" t="s">
        <v>1123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918</v>
      </c>
      <c r="J410" s="76">
        <v>45292</v>
      </c>
      <c r="K410" s="49" t="s">
        <v>56</v>
      </c>
      <c r="L410" s="1" t="s">
        <v>1138</v>
      </c>
    </row>
    <row r="411" spans="1:12">
      <c r="A411" s="140" t="s">
        <v>1541</v>
      </c>
      <c r="B411" s="49" t="s">
        <v>0</v>
      </c>
      <c r="C411" s="49" t="s">
        <v>1124</v>
      </c>
      <c r="D411" s="49" t="s">
        <v>1124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918</v>
      </c>
      <c r="J411" s="76">
        <v>45293</v>
      </c>
      <c r="K411" s="49" t="s">
        <v>56</v>
      </c>
      <c r="L411" s="1" t="s">
        <v>1138</v>
      </c>
    </row>
    <row r="412" spans="1:12" ht="30">
      <c r="A412" s="140" t="s">
        <v>1541</v>
      </c>
      <c r="B412" s="49" t="s">
        <v>0</v>
      </c>
      <c r="C412" s="49" t="s">
        <v>1125</v>
      </c>
      <c r="D412" s="49" t="s">
        <v>1125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918</v>
      </c>
      <c r="J412" s="76">
        <v>45294</v>
      </c>
      <c r="K412" s="49" t="s">
        <v>56</v>
      </c>
      <c r="L412" s="1" t="s">
        <v>1138</v>
      </c>
    </row>
    <row r="413" spans="1:12" ht="27.75" customHeight="1">
      <c r="A413" s="140" t="s">
        <v>1541</v>
      </c>
      <c r="B413" s="49" t="s">
        <v>0</v>
      </c>
      <c r="C413" s="49" t="s">
        <v>1132</v>
      </c>
      <c r="D413" s="49" t="s">
        <v>1136</v>
      </c>
      <c r="E413" s="49" t="s">
        <v>1133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918</v>
      </c>
      <c r="J413" s="76">
        <v>45295</v>
      </c>
      <c r="K413" s="49" t="s">
        <v>56</v>
      </c>
      <c r="L413" s="49" t="s">
        <v>1137</v>
      </c>
    </row>
    <row r="414" spans="1:12" ht="45">
      <c r="A414" s="140" t="s">
        <v>1541</v>
      </c>
      <c r="B414" s="49" t="s">
        <v>0</v>
      </c>
      <c r="C414" s="49" t="s">
        <v>1134</v>
      </c>
      <c r="D414" s="49" t="s">
        <v>1136</v>
      </c>
      <c r="E414" s="49" t="s">
        <v>1133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918</v>
      </c>
      <c r="J414" s="76">
        <v>45296</v>
      </c>
      <c r="K414" s="49" t="s">
        <v>56</v>
      </c>
      <c r="L414" s="49" t="s">
        <v>1137</v>
      </c>
    </row>
    <row r="415" spans="1:12" ht="45">
      <c r="A415" s="140" t="s">
        <v>1541</v>
      </c>
      <c r="B415" s="49" t="s">
        <v>0</v>
      </c>
      <c r="C415" s="49" t="s">
        <v>1135</v>
      </c>
      <c r="D415" s="49" t="s">
        <v>1136</v>
      </c>
      <c r="E415" s="49" t="s">
        <v>1133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918</v>
      </c>
      <c r="J415" s="76">
        <v>45297</v>
      </c>
      <c r="K415" s="49" t="s">
        <v>56</v>
      </c>
      <c r="L415" s="49" t="s">
        <v>1137</v>
      </c>
    </row>
    <row r="416" spans="1:12" ht="36.75" customHeight="1">
      <c r="A416" s="140" t="s">
        <v>1541</v>
      </c>
      <c r="B416" s="87" t="s">
        <v>100</v>
      </c>
      <c r="C416" s="88" t="s">
        <v>1153</v>
      </c>
      <c r="D416" s="89" t="s">
        <v>939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918</v>
      </c>
      <c r="J416" s="123" t="s">
        <v>1154</v>
      </c>
      <c r="K416" s="87" t="s">
        <v>56</v>
      </c>
      <c r="L416" s="87" t="s">
        <v>1542</v>
      </c>
    </row>
    <row r="417" spans="1:12" ht="30">
      <c r="A417" s="140" t="s">
        <v>1541</v>
      </c>
      <c r="B417" s="87" t="s">
        <v>100</v>
      </c>
      <c r="C417" s="90" t="s">
        <v>1155</v>
      </c>
      <c r="D417" s="89" t="s">
        <v>939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918</v>
      </c>
      <c r="J417" s="123" t="s">
        <v>1154</v>
      </c>
      <c r="K417" s="87"/>
      <c r="L417" s="87" t="s">
        <v>1542</v>
      </c>
    </row>
    <row r="418" spans="1:12" ht="30">
      <c r="A418" s="140" t="s">
        <v>1541</v>
      </c>
      <c r="B418" s="87" t="s">
        <v>100</v>
      </c>
      <c r="C418" s="90" t="s">
        <v>1156</v>
      </c>
      <c r="D418" s="89" t="s">
        <v>939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918</v>
      </c>
      <c r="J418" s="123"/>
      <c r="K418" s="87"/>
      <c r="L418" s="87" t="s">
        <v>1542</v>
      </c>
    </row>
    <row r="419" spans="1:12" ht="30">
      <c r="A419" s="140" t="s">
        <v>1541</v>
      </c>
      <c r="B419" s="87" t="s">
        <v>100</v>
      </c>
      <c r="C419" s="90" t="s">
        <v>1157</v>
      </c>
      <c r="D419" s="89" t="s">
        <v>939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918</v>
      </c>
      <c r="J419" s="123"/>
      <c r="K419" s="87"/>
      <c r="L419" s="87" t="s">
        <v>1542</v>
      </c>
    </row>
    <row r="420" spans="1:12" ht="45">
      <c r="A420" s="140" t="s">
        <v>1541</v>
      </c>
      <c r="B420" s="87" t="s">
        <v>100</v>
      </c>
      <c r="C420" s="90" t="s">
        <v>1158</v>
      </c>
      <c r="D420" s="89" t="s">
        <v>939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918</v>
      </c>
      <c r="J420" s="123"/>
      <c r="K420" s="87"/>
      <c r="L420" s="87" t="s">
        <v>1542</v>
      </c>
    </row>
    <row r="421" spans="1:12" ht="30">
      <c r="A421" s="140" t="s">
        <v>1541</v>
      </c>
      <c r="B421" s="87" t="s">
        <v>100</v>
      </c>
      <c r="C421" s="90" t="s">
        <v>1159</v>
      </c>
      <c r="D421" s="89" t="s">
        <v>939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918</v>
      </c>
      <c r="J421" s="123"/>
      <c r="K421" s="87"/>
      <c r="L421" s="87" t="s">
        <v>1542</v>
      </c>
    </row>
    <row r="422" spans="1:12" ht="30">
      <c r="A422" s="140" t="s">
        <v>1541</v>
      </c>
      <c r="B422" s="87" t="s">
        <v>100</v>
      </c>
      <c r="C422" s="90" t="s">
        <v>1160</v>
      </c>
      <c r="D422" s="89" t="s">
        <v>939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918</v>
      </c>
      <c r="J422" s="123"/>
      <c r="K422" s="87"/>
      <c r="L422" s="87" t="s">
        <v>1542</v>
      </c>
    </row>
    <row r="423" spans="1:12" ht="30">
      <c r="A423" s="140" t="s">
        <v>1541</v>
      </c>
      <c r="B423" s="87" t="s">
        <v>100</v>
      </c>
      <c r="C423" s="90" t="s">
        <v>1161</v>
      </c>
      <c r="D423" s="89" t="s">
        <v>939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918</v>
      </c>
      <c r="J423" s="123"/>
      <c r="K423" s="87"/>
      <c r="L423" s="87" t="s">
        <v>1542</v>
      </c>
    </row>
    <row r="424" spans="1:12" ht="30">
      <c r="A424" s="140" t="s">
        <v>1541</v>
      </c>
      <c r="B424" s="87" t="s">
        <v>100</v>
      </c>
      <c r="C424" s="90" t="s">
        <v>1162</v>
      </c>
      <c r="D424" s="89" t="s">
        <v>939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918</v>
      </c>
      <c r="J424" s="123"/>
      <c r="K424" s="87"/>
      <c r="L424" s="87" t="s">
        <v>1542</v>
      </c>
    </row>
    <row r="425" spans="1:12" ht="30">
      <c r="A425" s="140" t="s">
        <v>1541</v>
      </c>
      <c r="B425" s="87" t="s">
        <v>100</v>
      </c>
      <c r="C425" s="91" t="s">
        <v>1163</v>
      </c>
      <c r="D425" s="89" t="s">
        <v>939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918</v>
      </c>
      <c r="J425" s="123"/>
      <c r="K425" s="87"/>
      <c r="L425" s="87" t="s">
        <v>1542</v>
      </c>
    </row>
    <row r="426" spans="1:12" ht="30">
      <c r="A426" s="140" t="s">
        <v>1541</v>
      </c>
      <c r="B426" s="87" t="s">
        <v>100</v>
      </c>
      <c r="C426" s="91" t="s">
        <v>1164</v>
      </c>
      <c r="D426" s="89" t="s">
        <v>939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918</v>
      </c>
      <c r="J426" s="123"/>
      <c r="K426" s="87"/>
      <c r="L426" s="87" t="s">
        <v>1542</v>
      </c>
    </row>
    <row r="427" spans="1:12" ht="30">
      <c r="A427" s="140" t="s">
        <v>1541</v>
      </c>
      <c r="B427" s="87" t="s">
        <v>100</v>
      </c>
      <c r="C427" s="91" t="s">
        <v>1165</v>
      </c>
      <c r="D427" s="89" t="s">
        <v>939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918</v>
      </c>
      <c r="J427" s="123"/>
      <c r="K427" s="87"/>
      <c r="L427" s="87" t="s">
        <v>1542</v>
      </c>
    </row>
    <row r="428" spans="1:12" ht="30">
      <c r="A428" s="140" t="s">
        <v>1541</v>
      </c>
      <c r="B428" s="87" t="s">
        <v>100</v>
      </c>
      <c r="C428" s="91" t="s">
        <v>1166</v>
      </c>
      <c r="D428" s="89" t="s">
        <v>939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918</v>
      </c>
      <c r="J428" s="123"/>
      <c r="K428" s="87"/>
      <c r="L428" s="87" t="s">
        <v>1542</v>
      </c>
    </row>
    <row r="429" spans="1:12" ht="30">
      <c r="A429" s="140" t="s">
        <v>1541</v>
      </c>
      <c r="B429" s="87" t="s">
        <v>100</v>
      </c>
      <c r="C429" s="91" t="s">
        <v>1167</v>
      </c>
      <c r="D429" s="89" t="s">
        <v>939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918</v>
      </c>
      <c r="J429" s="123"/>
      <c r="K429" s="87"/>
      <c r="L429" s="87" t="s">
        <v>1542</v>
      </c>
    </row>
    <row r="430" spans="1:12" ht="30">
      <c r="A430" s="140" t="s">
        <v>1541</v>
      </c>
      <c r="B430" s="87" t="s">
        <v>100</v>
      </c>
      <c r="C430" s="91" t="s">
        <v>1168</v>
      </c>
      <c r="D430" s="89" t="s">
        <v>939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918</v>
      </c>
      <c r="J430" s="123"/>
      <c r="K430" s="87"/>
      <c r="L430" s="87" t="s">
        <v>1542</v>
      </c>
    </row>
    <row r="431" spans="1:12" ht="30">
      <c r="A431" s="140" t="s">
        <v>1541</v>
      </c>
      <c r="B431" s="87" t="s">
        <v>100</v>
      </c>
      <c r="C431" s="91" t="s">
        <v>1169</v>
      </c>
      <c r="D431" s="89" t="s">
        <v>939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918</v>
      </c>
      <c r="J431" s="123"/>
      <c r="K431" s="87"/>
      <c r="L431" s="87" t="s">
        <v>1542</v>
      </c>
    </row>
    <row r="432" spans="1:12" ht="30">
      <c r="A432" s="140" t="s">
        <v>1541</v>
      </c>
      <c r="B432" s="87" t="s">
        <v>100</v>
      </c>
      <c r="C432" s="91" t="s">
        <v>1170</v>
      </c>
      <c r="D432" s="89" t="s">
        <v>939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918</v>
      </c>
      <c r="J432" s="123"/>
      <c r="K432" s="87"/>
      <c r="L432" s="87" t="s">
        <v>1542</v>
      </c>
    </row>
    <row r="433" spans="1:12" ht="30">
      <c r="A433" s="140" t="s">
        <v>1541</v>
      </c>
      <c r="B433" s="87" t="s">
        <v>100</v>
      </c>
      <c r="C433" s="91" t="s">
        <v>1171</v>
      </c>
      <c r="D433" s="89" t="s">
        <v>939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918</v>
      </c>
      <c r="J433" s="123"/>
      <c r="K433" s="87"/>
      <c r="L433" s="87" t="s">
        <v>1542</v>
      </c>
    </row>
    <row r="434" spans="1:12" ht="30">
      <c r="A434" s="140" t="s">
        <v>1541</v>
      </c>
      <c r="B434" s="87" t="s">
        <v>100</v>
      </c>
      <c r="C434" s="91" t="s">
        <v>1172</v>
      </c>
      <c r="D434" s="89" t="s">
        <v>939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918</v>
      </c>
      <c r="J434" s="123"/>
      <c r="K434" s="87"/>
      <c r="L434" s="87" t="s">
        <v>1542</v>
      </c>
    </row>
    <row r="435" spans="1:12" ht="45">
      <c r="A435" s="140" t="s">
        <v>1541</v>
      </c>
      <c r="B435" s="87" t="s">
        <v>100</v>
      </c>
      <c r="C435" s="91" t="s">
        <v>1173</v>
      </c>
      <c r="D435" s="89" t="s">
        <v>939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918</v>
      </c>
      <c r="J435" s="123"/>
      <c r="K435" s="87"/>
      <c r="L435" s="87" t="s">
        <v>1542</v>
      </c>
    </row>
    <row r="436" spans="1:12" ht="30">
      <c r="A436" s="140" t="s">
        <v>1541</v>
      </c>
      <c r="B436" s="87" t="s">
        <v>100</v>
      </c>
      <c r="C436" s="91" t="s">
        <v>1174</v>
      </c>
      <c r="D436" s="89" t="s">
        <v>939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918</v>
      </c>
      <c r="J436" s="123"/>
      <c r="K436" s="87"/>
      <c r="L436" s="87" t="s">
        <v>1542</v>
      </c>
    </row>
    <row r="437" spans="1:12" ht="30">
      <c r="A437" s="140" t="s">
        <v>1541</v>
      </c>
      <c r="B437" s="87" t="s">
        <v>100</v>
      </c>
      <c r="C437" s="91" t="s">
        <v>1175</v>
      </c>
      <c r="D437" s="89" t="s">
        <v>939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918</v>
      </c>
      <c r="J437" s="123"/>
      <c r="K437" s="87"/>
      <c r="L437" s="87" t="s">
        <v>1542</v>
      </c>
    </row>
    <row r="438" spans="1:12" ht="30">
      <c r="A438" s="140" t="s">
        <v>1541</v>
      </c>
      <c r="B438" s="87" t="s">
        <v>100</v>
      </c>
      <c r="C438" s="92" t="s">
        <v>1176</v>
      </c>
      <c r="D438" s="89" t="s">
        <v>939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918</v>
      </c>
      <c r="J438" s="123"/>
      <c r="K438" s="87"/>
      <c r="L438" s="87" t="s">
        <v>1542</v>
      </c>
    </row>
    <row r="439" spans="1:12" ht="30">
      <c r="A439" s="140" t="s">
        <v>1541</v>
      </c>
      <c r="B439" s="87" t="s">
        <v>100</v>
      </c>
      <c r="C439" s="92" t="s">
        <v>1177</v>
      </c>
      <c r="D439" s="89" t="s">
        <v>939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918</v>
      </c>
      <c r="J439" s="123"/>
      <c r="K439" s="87"/>
      <c r="L439" s="87" t="s">
        <v>1542</v>
      </c>
    </row>
    <row r="440" spans="1:12" ht="30">
      <c r="A440" s="140" t="s">
        <v>1541</v>
      </c>
      <c r="B440" s="87" t="s">
        <v>100</v>
      </c>
      <c r="C440" s="92" t="s">
        <v>1178</v>
      </c>
      <c r="D440" s="89" t="s">
        <v>939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918</v>
      </c>
      <c r="J440" s="123"/>
      <c r="K440" s="87"/>
      <c r="L440" s="87" t="s">
        <v>1542</v>
      </c>
    </row>
    <row r="441" spans="1:12" ht="30">
      <c r="A441" s="140" t="s">
        <v>1541</v>
      </c>
      <c r="B441" s="87" t="s">
        <v>100</v>
      </c>
      <c r="C441" s="92" t="s">
        <v>1179</v>
      </c>
      <c r="D441" s="87" t="s">
        <v>1225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918</v>
      </c>
      <c r="J441" s="123"/>
      <c r="K441" s="87"/>
      <c r="L441" s="87" t="s">
        <v>1542</v>
      </c>
    </row>
    <row r="442" spans="1:12" ht="30">
      <c r="A442" s="140" t="s">
        <v>1541</v>
      </c>
      <c r="B442" s="87" t="s">
        <v>100</v>
      </c>
      <c r="C442" s="92" t="s">
        <v>1180</v>
      </c>
      <c r="D442" s="87" t="s">
        <v>1226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918</v>
      </c>
      <c r="J442" s="123"/>
      <c r="K442" s="87"/>
      <c r="L442" s="87" t="s">
        <v>1542</v>
      </c>
    </row>
    <row r="443" spans="1:12" ht="30">
      <c r="A443" s="140" t="s">
        <v>1541</v>
      </c>
      <c r="B443" s="87" t="s">
        <v>100</v>
      </c>
      <c r="C443" s="92" t="s">
        <v>1181</v>
      </c>
      <c r="D443" s="87" t="s">
        <v>1225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918</v>
      </c>
      <c r="J443" s="123"/>
      <c r="K443" s="87"/>
      <c r="L443" s="87" t="s">
        <v>1542</v>
      </c>
    </row>
    <row r="444" spans="1:12" ht="30">
      <c r="A444" s="140" t="s">
        <v>1541</v>
      </c>
      <c r="B444" s="87" t="s">
        <v>100</v>
      </c>
      <c r="C444" s="92" t="s">
        <v>1182</v>
      </c>
      <c r="D444" s="87" t="s">
        <v>1226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918</v>
      </c>
      <c r="J444" s="123"/>
      <c r="K444" s="87"/>
      <c r="L444" s="87" t="s">
        <v>1542</v>
      </c>
    </row>
    <row r="445" spans="1:12" ht="45">
      <c r="A445" s="140" t="s">
        <v>1541</v>
      </c>
      <c r="B445" s="87" t="s">
        <v>100</v>
      </c>
      <c r="C445" s="92" t="s">
        <v>1183</v>
      </c>
      <c r="D445" s="87" t="s">
        <v>1225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918</v>
      </c>
      <c r="J445" s="123"/>
      <c r="K445" s="87"/>
      <c r="L445" s="87" t="s">
        <v>1542</v>
      </c>
    </row>
    <row r="446" spans="1:12" ht="30">
      <c r="A446" s="140" t="s">
        <v>1541</v>
      </c>
      <c r="B446" s="87" t="s">
        <v>100</v>
      </c>
      <c r="C446" s="92" t="s">
        <v>1184</v>
      </c>
      <c r="D446" s="87" t="s">
        <v>1226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918</v>
      </c>
      <c r="J446" s="123"/>
      <c r="K446" s="87"/>
      <c r="L446" s="87" t="s">
        <v>1542</v>
      </c>
    </row>
    <row r="447" spans="1:12" ht="60">
      <c r="A447" s="140" t="s">
        <v>1541</v>
      </c>
      <c r="B447" s="87" t="s">
        <v>100</v>
      </c>
      <c r="C447" s="92" t="s">
        <v>1185</v>
      </c>
      <c r="D447" s="87" t="s">
        <v>1225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918</v>
      </c>
      <c r="J447" s="123"/>
      <c r="K447" s="87"/>
      <c r="L447" s="87" t="s">
        <v>1542</v>
      </c>
    </row>
    <row r="448" spans="1:12" ht="45">
      <c r="A448" s="140" t="s">
        <v>1541</v>
      </c>
      <c r="B448" s="87" t="s">
        <v>100</v>
      </c>
      <c r="C448" s="92" t="s">
        <v>1186</v>
      </c>
      <c r="D448" s="87" t="s">
        <v>1226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918</v>
      </c>
      <c r="J448" s="123"/>
      <c r="K448" s="87"/>
      <c r="L448" s="87" t="s">
        <v>1542</v>
      </c>
    </row>
    <row r="449" spans="1:12" ht="30">
      <c r="A449" s="140" t="s">
        <v>1541</v>
      </c>
      <c r="B449" s="87" t="s">
        <v>100</v>
      </c>
      <c r="C449" s="92" t="s">
        <v>1187</v>
      </c>
      <c r="D449" s="87" t="s">
        <v>1225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918</v>
      </c>
      <c r="J449" s="123"/>
      <c r="K449" s="87"/>
      <c r="L449" s="87" t="s">
        <v>1542</v>
      </c>
    </row>
    <row r="450" spans="1:12" ht="30">
      <c r="A450" s="140" t="s">
        <v>1541</v>
      </c>
      <c r="B450" s="87" t="s">
        <v>100</v>
      </c>
      <c r="C450" s="92" t="s">
        <v>1188</v>
      </c>
      <c r="D450" s="87" t="s">
        <v>1226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918</v>
      </c>
      <c r="J450" s="123"/>
      <c r="K450" s="87"/>
      <c r="L450" s="87" t="s">
        <v>1542</v>
      </c>
    </row>
    <row r="451" spans="1:12" ht="30">
      <c r="A451" s="140" t="s">
        <v>1541</v>
      </c>
      <c r="B451" s="87" t="s">
        <v>100</v>
      </c>
      <c r="C451" s="92" t="s">
        <v>1189</v>
      </c>
      <c r="D451" s="87" t="s">
        <v>1225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918</v>
      </c>
      <c r="J451" s="123"/>
      <c r="K451" s="87"/>
      <c r="L451" s="87" t="s">
        <v>1542</v>
      </c>
    </row>
    <row r="452" spans="1:12" ht="30">
      <c r="A452" s="140" t="s">
        <v>1541</v>
      </c>
      <c r="B452" s="87" t="s">
        <v>100</v>
      </c>
      <c r="C452" s="92" t="s">
        <v>1190</v>
      </c>
      <c r="D452" s="87" t="s">
        <v>1226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918</v>
      </c>
      <c r="J452" s="123"/>
      <c r="K452" s="87"/>
      <c r="L452" s="87" t="s">
        <v>1542</v>
      </c>
    </row>
    <row r="453" spans="1:12" ht="30">
      <c r="A453" s="140" t="s">
        <v>1541</v>
      </c>
      <c r="B453" s="87" t="s">
        <v>100</v>
      </c>
      <c r="C453" s="92" t="s">
        <v>1191</v>
      </c>
      <c r="D453" s="87" t="s">
        <v>1225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918</v>
      </c>
      <c r="J453" s="123"/>
      <c r="K453" s="87"/>
      <c r="L453" s="87" t="s">
        <v>1542</v>
      </c>
    </row>
    <row r="454" spans="1:12" ht="30">
      <c r="A454" s="140" t="s">
        <v>1541</v>
      </c>
      <c r="B454" s="87" t="s">
        <v>100</v>
      </c>
      <c r="C454" s="92" t="s">
        <v>1192</v>
      </c>
      <c r="D454" s="87" t="s">
        <v>1226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918</v>
      </c>
      <c r="J454" s="123"/>
      <c r="K454" s="87"/>
      <c r="L454" s="87" t="s">
        <v>1542</v>
      </c>
    </row>
    <row r="455" spans="1:12" ht="30">
      <c r="A455" s="140" t="s">
        <v>1541</v>
      </c>
      <c r="B455" s="87" t="s">
        <v>100</v>
      </c>
      <c r="C455" s="92" t="s">
        <v>1193</v>
      </c>
      <c r="D455" s="87" t="s">
        <v>1225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918</v>
      </c>
      <c r="J455" s="123"/>
      <c r="K455" s="87"/>
      <c r="L455" s="87" t="s">
        <v>1542</v>
      </c>
    </row>
    <row r="456" spans="1:12" ht="30">
      <c r="A456" s="140" t="s">
        <v>1541</v>
      </c>
      <c r="B456" s="87" t="s">
        <v>100</v>
      </c>
      <c r="C456" s="92" t="s">
        <v>1194</v>
      </c>
      <c r="D456" s="87" t="s">
        <v>1226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918</v>
      </c>
      <c r="J456" s="123"/>
      <c r="K456" s="87"/>
      <c r="L456" s="87" t="s">
        <v>1542</v>
      </c>
    </row>
    <row r="457" spans="1:12" ht="30">
      <c r="A457" s="140" t="s">
        <v>1541</v>
      </c>
      <c r="B457" s="87" t="s">
        <v>100</v>
      </c>
      <c r="C457" s="92" t="s">
        <v>1195</v>
      </c>
      <c r="D457" s="87" t="s">
        <v>1225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918</v>
      </c>
      <c r="J457" s="123"/>
      <c r="K457" s="87"/>
      <c r="L457" s="87" t="s">
        <v>1542</v>
      </c>
    </row>
    <row r="458" spans="1:12" ht="30">
      <c r="A458" s="140" t="s">
        <v>1541</v>
      </c>
      <c r="B458" s="87" t="s">
        <v>100</v>
      </c>
      <c r="C458" s="92" t="s">
        <v>1196</v>
      </c>
      <c r="D458" s="87" t="s">
        <v>1226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918</v>
      </c>
      <c r="J458" s="123"/>
      <c r="K458" s="87"/>
      <c r="L458" s="87" t="s">
        <v>1542</v>
      </c>
    </row>
    <row r="459" spans="1:12" ht="30">
      <c r="A459" s="140" t="s">
        <v>1541</v>
      </c>
      <c r="B459" s="87" t="s">
        <v>100</v>
      </c>
      <c r="C459" s="92" t="s">
        <v>1197</v>
      </c>
      <c r="D459" s="87" t="s">
        <v>1225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918</v>
      </c>
      <c r="J459" s="123"/>
      <c r="K459" s="87"/>
      <c r="L459" s="87" t="s">
        <v>1542</v>
      </c>
    </row>
    <row r="460" spans="1:12" ht="30">
      <c r="A460" s="140" t="s">
        <v>1541</v>
      </c>
      <c r="B460" s="87" t="s">
        <v>100</v>
      </c>
      <c r="C460" s="92" t="s">
        <v>1198</v>
      </c>
      <c r="D460" s="87" t="s">
        <v>1226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918</v>
      </c>
      <c r="J460" s="123"/>
      <c r="K460" s="87"/>
      <c r="L460" s="87" t="s">
        <v>1542</v>
      </c>
    </row>
    <row r="461" spans="1:12" ht="30">
      <c r="A461" s="140" t="s">
        <v>1541</v>
      </c>
      <c r="B461" s="87" t="s">
        <v>100</v>
      </c>
      <c r="C461" s="92" t="s">
        <v>1199</v>
      </c>
      <c r="D461" s="87" t="s">
        <v>1225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918</v>
      </c>
      <c r="J461" s="123"/>
      <c r="K461" s="87"/>
      <c r="L461" s="87" t="s">
        <v>1542</v>
      </c>
    </row>
    <row r="462" spans="1:12" ht="30">
      <c r="A462" s="140" t="s">
        <v>1541</v>
      </c>
      <c r="B462" s="87" t="s">
        <v>100</v>
      </c>
      <c r="C462" s="92" t="s">
        <v>1200</v>
      </c>
      <c r="D462" s="87" t="s">
        <v>1226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918</v>
      </c>
      <c r="J462" s="123"/>
      <c r="K462" s="87"/>
      <c r="L462" s="87" t="s">
        <v>1542</v>
      </c>
    </row>
    <row r="463" spans="1:12" ht="30">
      <c r="A463" s="140" t="s">
        <v>1541</v>
      </c>
      <c r="B463" s="87" t="s">
        <v>100</v>
      </c>
      <c r="C463" s="92" t="s">
        <v>1201</v>
      </c>
      <c r="D463" s="87" t="s">
        <v>1225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918</v>
      </c>
      <c r="J463" s="123"/>
      <c r="K463" s="87"/>
      <c r="L463" s="87" t="s">
        <v>1542</v>
      </c>
    </row>
    <row r="464" spans="1:12" ht="30">
      <c r="A464" s="140" t="s">
        <v>1541</v>
      </c>
      <c r="B464" s="87" t="s">
        <v>100</v>
      </c>
      <c r="C464" s="92" t="s">
        <v>1202</v>
      </c>
      <c r="D464" s="87" t="s">
        <v>1226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918</v>
      </c>
      <c r="J464" s="123"/>
      <c r="K464" s="87"/>
      <c r="L464" s="87" t="s">
        <v>1542</v>
      </c>
    </row>
    <row r="465" spans="1:12" ht="30">
      <c r="A465" s="140" t="s">
        <v>1541</v>
      </c>
      <c r="B465" s="87" t="s">
        <v>100</v>
      </c>
      <c r="C465" s="92" t="s">
        <v>1203</v>
      </c>
      <c r="D465" s="87" t="s">
        <v>1225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918</v>
      </c>
      <c r="J465" s="123"/>
      <c r="K465" s="87"/>
      <c r="L465" s="87" t="s">
        <v>1542</v>
      </c>
    </row>
    <row r="466" spans="1:12" ht="30">
      <c r="A466" s="140" t="s">
        <v>1541</v>
      </c>
      <c r="B466" s="87" t="s">
        <v>100</v>
      </c>
      <c r="C466" s="92" t="s">
        <v>1204</v>
      </c>
      <c r="D466" s="87" t="s">
        <v>1226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918</v>
      </c>
      <c r="J466" s="123"/>
      <c r="K466" s="87"/>
      <c r="L466" s="87" t="s">
        <v>1542</v>
      </c>
    </row>
    <row r="467" spans="1:12" ht="30">
      <c r="A467" s="140" t="s">
        <v>1541</v>
      </c>
      <c r="B467" s="87" t="s">
        <v>100</v>
      </c>
      <c r="C467" s="92" t="s">
        <v>1205</v>
      </c>
      <c r="D467" s="87" t="s">
        <v>1225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918</v>
      </c>
      <c r="J467" s="123"/>
      <c r="K467" s="87"/>
      <c r="L467" s="87" t="s">
        <v>1542</v>
      </c>
    </row>
    <row r="468" spans="1:12" ht="30">
      <c r="A468" s="140" t="s">
        <v>1541</v>
      </c>
      <c r="B468" s="87" t="s">
        <v>100</v>
      </c>
      <c r="C468" s="92" t="s">
        <v>1206</v>
      </c>
      <c r="D468" s="87" t="s">
        <v>1226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918</v>
      </c>
      <c r="J468" s="123"/>
      <c r="K468" s="87"/>
      <c r="L468" s="87" t="s">
        <v>1542</v>
      </c>
    </row>
    <row r="469" spans="1:12" ht="30">
      <c r="A469" s="140" t="s">
        <v>1541</v>
      </c>
      <c r="B469" s="87" t="s">
        <v>100</v>
      </c>
      <c r="C469" s="92" t="s">
        <v>1207</v>
      </c>
      <c r="D469" s="87" t="s">
        <v>1225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918</v>
      </c>
      <c r="J469" s="123"/>
      <c r="K469" s="87"/>
      <c r="L469" s="87" t="s">
        <v>1542</v>
      </c>
    </row>
    <row r="470" spans="1:12" ht="30">
      <c r="A470" s="140" t="s">
        <v>1541</v>
      </c>
      <c r="B470" s="87" t="s">
        <v>100</v>
      </c>
      <c r="C470" s="92" t="s">
        <v>1208</v>
      </c>
      <c r="D470" s="87" t="s">
        <v>1226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918</v>
      </c>
      <c r="J470" s="123"/>
      <c r="K470" s="87"/>
      <c r="L470" s="87" t="s">
        <v>1542</v>
      </c>
    </row>
    <row r="471" spans="1:12" ht="30">
      <c r="A471" s="140" t="s">
        <v>1541</v>
      </c>
      <c r="B471" s="87" t="s">
        <v>100</v>
      </c>
      <c r="C471" s="92" t="s">
        <v>1209</v>
      </c>
      <c r="D471" s="87" t="s">
        <v>1225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918</v>
      </c>
      <c r="J471" s="123"/>
      <c r="K471" s="87"/>
      <c r="L471" s="87" t="s">
        <v>1542</v>
      </c>
    </row>
    <row r="472" spans="1:12" ht="30">
      <c r="A472" s="140" t="s">
        <v>1541</v>
      </c>
      <c r="B472" s="87" t="s">
        <v>100</v>
      </c>
      <c r="C472" s="92" t="s">
        <v>1210</v>
      </c>
      <c r="D472" s="87" t="s">
        <v>1226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918</v>
      </c>
      <c r="J472" s="123"/>
      <c r="K472" s="87"/>
      <c r="L472" s="87" t="s">
        <v>1542</v>
      </c>
    </row>
    <row r="473" spans="1:12" ht="30">
      <c r="A473" s="140" t="s">
        <v>1541</v>
      </c>
      <c r="B473" s="87" t="s">
        <v>100</v>
      </c>
      <c r="C473" s="92" t="s">
        <v>1211</v>
      </c>
      <c r="D473" s="87" t="s">
        <v>1225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918</v>
      </c>
      <c r="J473" s="123"/>
      <c r="K473" s="87"/>
      <c r="L473" s="87" t="s">
        <v>1542</v>
      </c>
    </row>
    <row r="474" spans="1:12" ht="30">
      <c r="A474" s="140" t="s">
        <v>1541</v>
      </c>
      <c r="B474" s="87" t="s">
        <v>100</v>
      </c>
      <c r="C474" s="92" t="s">
        <v>1212</v>
      </c>
      <c r="D474" s="87" t="s">
        <v>1226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918</v>
      </c>
      <c r="J474" s="123"/>
      <c r="K474" s="87"/>
      <c r="L474" s="87" t="s">
        <v>1542</v>
      </c>
    </row>
    <row r="475" spans="1:12" ht="30">
      <c r="A475" s="140" t="s">
        <v>1541</v>
      </c>
      <c r="B475" s="87" t="s">
        <v>100</v>
      </c>
      <c r="C475" s="92" t="s">
        <v>1213</v>
      </c>
      <c r="D475" s="87" t="s">
        <v>1225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918</v>
      </c>
      <c r="J475" s="123"/>
      <c r="K475" s="87"/>
      <c r="L475" s="87" t="s">
        <v>1542</v>
      </c>
    </row>
    <row r="476" spans="1:12" ht="30">
      <c r="A476" s="140" t="s">
        <v>1541</v>
      </c>
      <c r="B476" s="87" t="s">
        <v>100</v>
      </c>
      <c r="C476" s="92" t="s">
        <v>1214</v>
      </c>
      <c r="D476" s="87" t="s">
        <v>1226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918</v>
      </c>
      <c r="J476" s="123"/>
      <c r="K476" s="87"/>
      <c r="L476" s="87" t="s">
        <v>1542</v>
      </c>
    </row>
    <row r="477" spans="1:12" ht="30">
      <c r="A477" s="140" t="s">
        <v>1541</v>
      </c>
      <c r="B477" s="87" t="s">
        <v>100</v>
      </c>
      <c r="C477" s="92" t="s">
        <v>1215</v>
      </c>
      <c r="D477" s="87" t="s">
        <v>1225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918</v>
      </c>
      <c r="J477" s="123"/>
      <c r="K477" s="87"/>
      <c r="L477" s="87" t="s">
        <v>1542</v>
      </c>
    </row>
    <row r="478" spans="1:12" ht="30">
      <c r="A478" s="140" t="s">
        <v>1541</v>
      </c>
      <c r="B478" s="87" t="s">
        <v>100</v>
      </c>
      <c r="C478" s="92" t="s">
        <v>1216</v>
      </c>
      <c r="D478" s="87" t="s">
        <v>1226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918</v>
      </c>
      <c r="J478" s="123"/>
      <c r="K478" s="87"/>
      <c r="L478" s="87" t="s">
        <v>1542</v>
      </c>
    </row>
    <row r="479" spans="1:12" ht="30">
      <c r="A479" s="140" t="s">
        <v>1541</v>
      </c>
      <c r="B479" s="87" t="s">
        <v>100</v>
      </c>
      <c r="C479" s="92" t="s">
        <v>1217</v>
      </c>
      <c r="D479" s="87" t="s">
        <v>1225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918</v>
      </c>
      <c r="J479" s="123"/>
      <c r="K479" s="87"/>
      <c r="L479" s="87" t="s">
        <v>1542</v>
      </c>
    </row>
    <row r="480" spans="1:12" ht="30">
      <c r="A480" s="140" t="s">
        <v>1541</v>
      </c>
      <c r="B480" s="87" t="s">
        <v>100</v>
      </c>
      <c r="C480" s="92" t="s">
        <v>1218</v>
      </c>
      <c r="D480" s="87" t="s">
        <v>1226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918</v>
      </c>
      <c r="J480" s="123"/>
      <c r="K480" s="87"/>
      <c r="L480" s="87" t="s">
        <v>1542</v>
      </c>
    </row>
    <row r="481" spans="1:12" ht="30">
      <c r="A481" s="140" t="s">
        <v>1541</v>
      </c>
      <c r="B481" s="87" t="s">
        <v>100</v>
      </c>
      <c r="C481" s="92" t="s">
        <v>1219</v>
      </c>
      <c r="D481" s="87" t="s">
        <v>1225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918</v>
      </c>
      <c r="J481" s="123"/>
      <c r="K481" s="87"/>
      <c r="L481" s="87" t="s">
        <v>1542</v>
      </c>
    </row>
    <row r="482" spans="1:12" ht="30">
      <c r="A482" s="140" t="s">
        <v>1541</v>
      </c>
      <c r="B482" s="87" t="s">
        <v>100</v>
      </c>
      <c r="C482" s="92" t="s">
        <v>1220</v>
      </c>
      <c r="D482" s="87" t="s">
        <v>1226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918</v>
      </c>
      <c r="J482" s="123"/>
      <c r="K482" s="87"/>
      <c r="L482" s="87" t="s">
        <v>1542</v>
      </c>
    </row>
    <row r="483" spans="1:12" ht="30">
      <c r="A483" s="140" t="s">
        <v>1541</v>
      </c>
      <c r="B483" s="87" t="s">
        <v>100</v>
      </c>
      <c r="C483" s="92" t="s">
        <v>1221</v>
      </c>
      <c r="D483" s="87" t="s">
        <v>1225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918</v>
      </c>
      <c r="J483" s="123"/>
      <c r="K483" s="87"/>
      <c r="L483" s="87" t="s">
        <v>1542</v>
      </c>
    </row>
    <row r="484" spans="1:12" ht="30">
      <c r="A484" s="140" t="s">
        <v>1541</v>
      </c>
      <c r="B484" s="87" t="s">
        <v>100</v>
      </c>
      <c r="C484" s="92" t="s">
        <v>1222</v>
      </c>
      <c r="D484" s="87" t="s">
        <v>1226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918</v>
      </c>
      <c r="J484" s="123"/>
      <c r="K484" s="87"/>
      <c r="L484" s="87" t="s">
        <v>1542</v>
      </c>
    </row>
    <row r="485" spans="1:12" ht="30">
      <c r="A485" s="140" t="s">
        <v>1541</v>
      </c>
      <c r="B485" s="87" t="s">
        <v>100</v>
      </c>
      <c r="C485" s="92" t="s">
        <v>1223</v>
      </c>
      <c r="D485" s="87" t="s">
        <v>1225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918</v>
      </c>
      <c r="J485" s="123"/>
      <c r="K485" s="87"/>
      <c r="L485" s="87" t="s">
        <v>1542</v>
      </c>
    </row>
    <row r="486" spans="1:12" ht="30">
      <c r="A486" s="140" t="s">
        <v>1541</v>
      </c>
      <c r="B486" s="87" t="s">
        <v>100</v>
      </c>
      <c r="C486" s="93" t="s">
        <v>1224</v>
      </c>
      <c r="D486" s="87" t="s">
        <v>1226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918</v>
      </c>
      <c r="J486" s="123"/>
      <c r="K486" s="87"/>
      <c r="L486" s="87" t="s">
        <v>1542</v>
      </c>
    </row>
    <row r="487" spans="1:12" ht="30">
      <c r="A487" s="140" t="s">
        <v>1541</v>
      </c>
      <c r="B487" s="124" t="s">
        <v>0</v>
      </c>
      <c r="C487" s="125" t="s">
        <v>1227</v>
      </c>
      <c r="D487" s="126" t="s">
        <v>1228</v>
      </c>
      <c r="E487" s="127" t="s">
        <v>1229</v>
      </c>
      <c r="F487" s="115">
        <f>4+30</f>
        <v>34</v>
      </c>
      <c r="G487" s="149" t="s">
        <v>1230</v>
      </c>
      <c r="H487" s="128">
        <f>G487*F487</f>
        <v>272</v>
      </c>
      <c r="I487" s="129" t="s">
        <v>918</v>
      </c>
      <c r="J487" s="130" t="s">
        <v>1154</v>
      </c>
      <c r="K487" s="131" t="s">
        <v>56</v>
      </c>
      <c r="L487" s="132" t="s">
        <v>1528</v>
      </c>
    </row>
    <row r="488" spans="1:12" ht="30">
      <c r="A488" s="140" t="s">
        <v>1541</v>
      </c>
      <c r="B488" s="131" t="s">
        <v>0</v>
      </c>
      <c r="C488" s="133" t="s">
        <v>1231</v>
      </c>
      <c r="D488" s="132" t="s">
        <v>1228</v>
      </c>
      <c r="E488" s="132" t="s">
        <v>1229</v>
      </c>
      <c r="F488" s="108">
        <f>4+30</f>
        <v>34</v>
      </c>
      <c r="G488" s="150" t="s">
        <v>1230</v>
      </c>
      <c r="H488" s="128">
        <f t="shared" ref="H488:H551" si="9">G488*F488</f>
        <v>272</v>
      </c>
      <c r="I488" s="122" t="s">
        <v>918</v>
      </c>
      <c r="J488" s="134">
        <v>45292</v>
      </c>
      <c r="K488" s="131" t="s">
        <v>56</v>
      </c>
      <c r="L488" s="132" t="s">
        <v>1528</v>
      </c>
    </row>
    <row r="489" spans="1:12" ht="60">
      <c r="A489" s="140" t="s">
        <v>1541</v>
      </c>
      <c r="B489" s="131" t="s">
        <v>0</v>
      </c>
      <c r="C489" s="133" t="s">
        <v>1232</v>
      </c>
      <c r="D489" s="132" t="s">
        <v>1228</v>
      </c>
      <c r="E489" s="132" t="s">
        <v>1229</v>
      </c>
      <c r="F489" s="108">
        <f>11+30</f>
        <v>41</v>
      </c>
      <c r="G489" s="150" t="s">
        <v>1230</v>
      </c>
      <c r="H489" s="128">
        <f t="shared" si="9"/>
        <v>328</v>
      </c>
      <c r="I489" s="122" t="s">
        <v>918</v>
      </c>
      <c r="J489" s="135">
        <v>45292</v>
      </c>
      <c r="K489" s="131" t="s">
        <v>56</v>
      </c>
      <c r="L489" s="132" t="s">
        <v>1528</v>
      </c>
    </row>
    <row r="490" spans="1:12">
      <c r="A490" s="140" t="s">
        <v>1541</v>
      </c>
      <c r="B490" s="131" t="s">
        <v>0</v>
      </c>
      <c r="C490" s="133" t="s">
        <v>1233</v>
      </c>
      <c r="D490" s="132" t="s">
        <v>1228</v>
      </c>
      <c r="E490" s="132" t="s">
        <v>493</v>
      </c>
      <c r="F490" s="108">
        <f>5+7</f>
        <v>12</v>
      </c>
      <c r="G490" s="150" t="s">
        <v>1234</v>
      </c>
      <c r="H490" s="128">
        <f t="shared" si="9"/>
        <v>57.599999999999994</v>
      </c>
      <c r="I490" s="122" t="s">
        <v>918</v>
      </c>
      <c r="J490" s="135">
        <v>45293</v>
      </c>
      <c r="K490" s="131" t="s">
        <v>56</v>
      </c>
      <c r="L490" s="132" t="s">
        <v>1528</v>
      </c>
    </row>
    <row r="491" spans="1:12" ht="75">
      <c r="A491" s="140" t="s">
        <v>1541</v>
      </c>
      <c r="B491" s="131" t="s">
        <v>0</v>
      </c>
      <c r="C491" s="133" t="s">
        <v>1235</v>
      </c>
      <c r="D491" s="132" t="s">
        <v>1228</v>
      </c>
      <c r="E491" s="132" t="s">
        <v>493</v>
      </c>
      <c r="F491" s="108">
        <f>103+100</f>
        <v>203</v>
      </c>
      <c r="G491" s="150" t="s">
        <v>1236</v>
      </c>
      <c r="H491" s="128">
        <f t="shared" si="9"/>
        <v>60.9</v>
      </c>
      <c r="I491" s="122" t="s">
        <v>918</v>
      </c>
      <c r="J491" s="135">
        <v>45294</v>
      </c>
      <c r="K491" s="131" t="s">
        <v>56</v>
      </c>
      <c r="L491" s="132" t="s">
        <v>1528</v>
      </c>
    </row>
    <row r="492" spans="1:12">
      <c r="A492" s="140" t="s">
        <v>1541</v>
      </c>
      <c r="B492" s="131" t="s">
        <v>0</v>
      </c>
      <c r="C492" s="133" t="s">
        <v>1237</v>
      </c>
      <c r="D492" s="132" t="s">
        <v>1228</v>
      </c>
      <c r="E492" s="132" t="s">
        <v>1238</v>
      </c>
      <c r="F492" s="108">
        <f>21+30</f>
        <v>51</v>
      </c>
      <c r="G492" s="150" t="s">
        <v>1239</v>
      </c>
      <c r="H492" s="128">
        <f>G492*F492</f>
        <v>76.5</v>
      </c>
      <c r="I492" s="122" t="s">
        <v>918</v>
      </c>
      <c r="J492" s="135">
        <v>45295</v>
      </c>
      <c r="K492" s="131" t="s">
        <v>56</v>
      </c>
      <c r="L492" s="132" t="s">
        <v>1528</v>
      </c>
    </row>
    <row r="493" spans="1:12" ht="30">
      <c r="A493" s="140" t="s">
        <v>1541</v>
      </c>
      <c r="B493" s="131" t="s">
        <v>0</v>
      </c>
      <c r="C493" s="133" t="s">
        <v>1240</v>
      </c>
      <c r="D493" s="132" t="s">
        <v>1228</v>
      </c>
      <c r="E493" s="132" t="s">
        <v>1238</v>
      </c>
      <c r="F493" s="108">
        <f>35+30</f>
        <v>65</v>
      </c>
      <c r="G493" s="150" t="s">
        <v>1241</v>
      </c>
      <c r="H493" s="128">
        <f t="shared" si="9"/>
        <v>1027</v>
      </c>
      <c r="I493" s="122" t="s">
        <v>918</v>
      </c>
      <c r="J493" s="135">
        <v>45296</v>
      </c>
      <c r="K493" s="131" t="s">
        <v>56</v>
      </c>
      <c r="L493" s="132" t="s">
        <v>1528</v>
      </c>
    </row>
    <row r="494" spans="1:12" ht="30">
      <c r="A494" s="140" t="s">
        <v>1541</v>
      </c>
      <c r="B494" s="131" t="s">
        <v>0</v>
      </c>
      <c r="C494" s="133" t="s">
        <v>1242</v>
      </c>
      <c r="D494" s="132" t="s">
        <v>1228</v>
      </c>
      <c r="E494" s="132" t="s">
        <v>1238</v>
      </c>
      <c r="F494" s="108">
        <f>31+50</f>
        <v>81</v>
      </c>
      <c r="G494" s="151" t="s">
        <v>1241</v>
      </c>
      <c r="H494" s="128">
        <f t="shared" si="9"/>
        <v>1279.8</v>
      </c>
      <c r="I494" s="122" t="s">
        <v>918</v>
      </c>
      <c r="J494" s="135">
        <v>45297</v>
      </c>
      <c r="K494" s="131" t="s">
        <v>56</v>
      </c>
      <c r="L494" s="132" t="s">
        <v>1528</v>
      </c>
    </row>
    <row r="495" spans="1:12" ht="30">
      <c r="A495" s="140" t="s">
        <v>1541</v>
      </c>
      <c r="B495" s="131" t="s">
        <v>0</v>
      </c>
      <c r="C495" s="133" t="s">
        <v>1243</v>
      </c>
      <c r="D495" s="132" t="s">
        <v>1228</v>
      </c>
      <c r="E495" s="132" t="s">
        <v>1238</v>
      </c>
      <c r="F495" s="108">
        <f>34+50</f>
        <v>84</v>
      </c>
      <c r="G495" s="150" t="s">
        <v>1241</v>
      </c>
      <c r="H495" s="128">
        <f t="shared" si="9"/>
        <v>1327.2</v>
      </c>
      <c r="I495" s="122" t="s">
        <v>918</v>
      </c>
      <c r="J495" s="135">
        <v>45298</v>
      </c>
      <c r="K495" s="131" t="s">
        <v>56</v>
      </c>
      <c r="L495" s="132" t="s">
        <v>1528</v>
      </c>
    </row>
    <row r="496" spans="1:12">
      <c r="A496" s="140" t="s">
        <v>1541</v>
      </c>
      <c r="B496" s="131" t="s">
        <v>0</v>
      </c>
      <c r="C496" s="95" t="s">
        <v>1244</v>
      </c>
      <c r="D496" s="95" t="s">
        <v>1228</v>
      </c>
      <c r="E496" s="132" t="s">
        <v>1238</v>
      </c>
      <c r="F496" s="108">
        <f>35+50</f>
        <v>85</v>
      </c>
      <c r="G496" s="150" t="s">
        <v>1245</v>
      </c>
      <c r="H496" s="128">
        <f t="shared" si="9"/>
        <v>1275</v>
      </c>
      <c r="I496" s="122" t="s">
        <v>918</v>
      </c>
      <c r="J496" s="135">
        <v>45299</v>
      </c>
      <c r="K496" s="131" t="s">
        <v>56</v>
      </c>
      <c r="L496" s="132" t="s">
        <v>1528</v>
      </c>
    </row>
    <row r="497" spans="1:12">
      <c r="A497" s="140" t="s">
        <v>1541</v>
      </c>
      <c r="B497" s="131" t="s">
        <v>0</v>
      </c>
      <c r="C497" s="95" t="s">
        <v>1246</v>
      </c>
      <c r="D497" s="95" t="s">
        <v>1228</v>
      </c>
      <c r="E497" s="132" t="s">
        <v>1238</v>
      </c>
      <c r="F497" s="108">
        <f>182+50</f>
        <v>232</v>
      </c>
      <c r="G497" s="150" t="s">
        <v>1245</v>
      </c>
      <c r="H497" s="128">
        <f t="shared" si="9"/>
        <v>3480</v>
      </c>
      <c r="I497" s="122" t="s">
        <v>918</v>
      </c>
      <c r="J497" s="135">
        <v>45300</v>
      </c>
      <c r="K497" s="131" t="s">
        <v>56</v>
      </c>
      <c r="L497" s="132" t="s">
        <v>1528</v>
      </c>
    </row>
    <row r="498" spans="1:12">
      <c r="A498" s="140" t="s">
        <v>1541</v>
      </c>
      <c r="B498" s="131" t="s">
        <v>0</v>
      </c>
      <c r="C498" s="95" t="s">
        <v>1247</v>
      </c>
      <c r="D498" s="95" t="s">
        <v>1228</v>
      </c>
      <c r="E498" s="132" t="s">
        <v>1238</v>
      </c>
      <c r="F498" s="108">
        <f>67+50</f>
        <v>117</v>
      </c>
      <c r="G498" s="150" t="s">
        <v>1241</v>
      </c>
      <c r="H498" s="128">
        <f t="shared" si="9"/>
        <v>1848.6000000000001</v>
      </c>
      <c r="I498" s="122" t="s">
        <v>918</v>
      </c>
      <c r="J498" s="135">
        <v>45301</v>
      </c>
      <c r="K498" s="131" t="s">
        <v>56</v>
      </c>
      <c r="L498" s="132" t="s">
        <v>1528</v>
      </c>
    </row>
    <row r="499" spans="1:12">
      <c r="A499" s="140" t="s">
        <v>1541</v>
      </c>
      <c r="B499" s="131" t="s">
        <v>0</v>
      </c>
      <c r="C499" s="95" t="s">
        <v>1248</v>
      </c>
      <c r="D499" s="132" t="s">
        <v>1228</v>
      </c>
      <c r="E499" s="132" t="s">
        <v>1238</v>
      </c>
      <c r="F499" s="108">
        <f>92+50</f>
        <v>142</v>
      </c>
      <c r="G499" s="150" t="s">
        <v>1241</v>
      </c>
      <c r="H499" s="128">
        <f t="shared" si="9"/>
        <v>2243.6</v>
      </c>
      <c r="I499" s="122" t="s">
        <v>918</v>
      </c>
      <c r="J499" s="135">
        <v>45302</v>
      </c>
      <c r="K499" s="131" t="s">
        <v>56</v>
      </c>
      <c r="L499" s="132" t="s">
        <v>1528</v>
      </c>
    </row>
    <row r="500" spans="1:12" ht="30">
      <c r="A500" s="140" t="s">
        <v>1541</v>
      </c>
      <c r="B500" s="131" t="s">
        <v>0</v>
      </c>
      <c r="C500" s="133" t="s">
        <v>1249</v>
      </c>
      <c r="D500" s="132" t="s">
        <v>1228</v>
      </c>
      <c r="E500" s="132" t="s">
        <v>1238</v>
      </c>
      <c r="F500" s="108">
        <f>2+50</f>
        <v>52</v>
      </c>
      <c r="G500" s="150" t="s">
        <v>1241</v>
      </c>
      <c r="H500" s="128">
        <f t="shared" si="9"/>
        <v>821.6</v>
      </c>
      <c r="I500" s="122" t="s">
        <v>918</v>
      </c>
      <c r="J500" s="135">
        <v>45303</v>
      </c>
      <c r="K500" s="131" t="s">
        <v>56</v>
      </c>
      <c r="L500" s="132" t="s">
        <v>1528</v>
      </c>
    </row>
    <row r="501" spans="1:12">
      <c r="A501" s="140" t="s">
        <v>1541</v>
      </c>
      <c r="B501" s="131" t="s">
        <v>0</v>
      </c>
      <c r="C501" s="95" t="s">
        <v>1250</v>
      </c>
      <c r="D501" s="132" t="s">
        <v>1228</v>
      </c>
      <c r="E501" s="132" t="s">
        <v>1238</v>
      </c>
      <c r="F501" s="108">
        <f>1+50</f>
        <v>51</v>
      </c>
      <c r="G501" s="150" t="s">
        <v>1241</v>
      </c>
      <c r="H501" s="128">
        <f t="shared" si="9"/>
        <v>805.80000000000007</v>
      </c>
      <c r="I501" s="122" t="s">
        <v>918</v>
      </c>
      <c r="J501" s="135">
        <v>45304</v>
      </c>
      <c r="K501" s="131" t="s">
        <v>56</v>
      </c>
      <c r="L501" s="132" t="s">
        <v>1528</v>
      </c>
    </row>
    <row r="502" spans="1:12">
      <c r="A502" s="140" t="s">
        <v>1541</v>
      </c>
      <c r="B502" s="131" t="s">
        <v>0</v>
      </c>
      <c r="C502" s="95" t="s">
        <v>1251</v>
      </c>
      <c r="D502" s="132" t="s">
        <v>1228</v>
      </c>
      <c r="E502" s="132" t="s">
        <v>1238</v>
      </c>
      <c r="F502" s="108">
        <f>85+50</f>
        <v>135</v>
      </c>
      <c r="G502" s="150" t="s">
        <v>1241</v>
      </c>
      <c r="H502" s="128">
        <f t="shared" si="9"/>
        <v>2133</v>
      </c>
      <c r="I502" s="122" t="s">
        <v>918</v>
      </c>
      <c r="J502" s="135">
        <v>45305</v>
      </c>
      <c r="K502" s="131" t="s">
        <v>56</v>
      </c>
      <c r="L502" s="132" t="s">
        <v>1528</v>
      </c>
    </row>
    <row r="503" spans="1:12" ht="30">
      <c r="A503" s="140" t="s">
        <v>1541</v>
      </c>
      <c r="B503" s="131" t="s">
        <v>0</v>
      </c>
      <c r="C503" s="133" t="s">
        <v>1252</v>
      </c>
      <c r="D503" s="132" t="s">
        <v>1228</v>
      </c>
      <c r="E503" s="132" t="s">
        <v>1238</v>
      </c>
      <c r="F503" s="108">
        <f>38+50</f>
        <v>88</v>
      </c>
      <c r="G503" s="150" t="s">
        <v>1241</v>
      </c>
      <c r="H503" s="128">
        <f t="shared" si="9"/>
        <v>1390.4</v>
      </c>
      <c r="I503" s="122" t="s">
        <v>918</v>
      </c>
      <c r="J503" s="135">
        <v>45306</v>
      </c>
      <c r="K503" s="131" t="s">
        <v>56</v>
      </c>
      <c r="L503" s="132" t="s">
        <v>1528</v>
      </c>
    </row>
    <row r="504" spans="1:12" ht="45">
      <c r="A504" s="140" t="s">
        <v>1541</v>
      </c>
      <c r="B504" s="131" t="s">
        <v>0</v>
      </c>
      <c r="C504" s="133" t="s">
        <v>1253</v>
      </c>
      <c r="D504" s="132" t="s">
        <v>1228</v>
      </c>
      <c r="E504" s="132" t="s">
        <v>493</v>
      </c>
      <c r="F504" s="108">
        <f>18+700</f>
        <v>718</v>
      </c>
      <c r="G504" s="150" t="s">
        <v>1239</v>
      </c>
      <c r="H504" s="128">
        <f t="shared" si="9"/>
        <v>1077</v>
      </c>
      <c r="I504" s="122" t="s">
        <v>918</v>
      </c>
      <c r="J504" s="135">
        <v>45307</v>
      </c>
      <c r="K504" s="131" t="s">
        <v>56</v>
      </c>
      <c r="L504" s="132" t="s">
        <v>1528</v>
      </c>
    </row>
    <row r="505" spans="1:12" ht="30">
      <c r="A505" s="140" t="s">
        <v>1541</v>
      </c>
      <c r="B505" s="131" t="s">
        <v>0</v>
      </c>
      <c r="C505" s="133" t="s">
        <v>1254</v>
      </c>
      <c r="D505" s="132" t="s">
        <v>1228</v>
      </c>
      <c r="E505" s="132" t="s">
        <v>493</v>
      </c>
      <c r="F505" s="108">
        <f>835+800</f>
        <v>1635</v>
      </c>
      <c r="G505" s="150" t="s">
        <v>1255</v>
      </c>
      <c r="H505" s="128">
        <f t="shared" si="9"/>
        <v>817.5</v>
      </c>
      <c r="I505" s="122" t="s">
        <v>918</v>
      </c>
      <c r="J505" s="135">
        <v>45308</v>
      </c>
      <c r="K505" s="131" t="s">
        <v>56</v>
      </c>
      <c r="L505" s="132" t="s">
        <v>1528</v>
      </c>
    </row>
    <row r="506" spans="1:12" ht="60">
      <c r="A506" s="140" t="s">
        <v>1541</v>
      </c>
      <c r="B506" s="131" t="s">
        <v>0</v>
      </c>
      <c r="C506" s="133" t="s">
        <v>1256</v>
      </c>
      <c r="D506" s="132" t="s">
        <v>1228</v>
      </c>
      <c r="E506" s="132" t="s">
        <v>493</v>
      </c>
      <c r="F506" s="108">
        <f>22+50</f>
        <v>72</v>
      </c>
      <c r="G506" s="150" t="s">
        <v>1257</v>
      </c>
      <c r="H506" s="128">
        <f t="shared" si="9"/>
        <v>192.96</v>
      </c>
      <c r="I506" s="122" t="s">
        <v>918</v>
      </c>
      <c r="J506" s="135">
        <v>45309</v>
      </c>
      <c r="K506" s="131" t="s">
        <v>56</v>
      </c>
      <c r="L506" s="132" t="s">
        <v>1528</v>
      </c>
    </row>
    <row r="507" spans="1:12" ht="45">
      <c r="A507" s="140" t="s">
        <v>1541</v>
      </c>
      <c r="B507" s="131" t="s">
        <v>0</v>
      </c>
      <c r="C507" s="133" t="s">
        <v>1258</v>
      </c>
      <c r="D507" s="132" t="s">
        <v>1228</v>
      </c>
      <c r="E507" s="132" t="s">
        <v>493</v>
      </c>
      <c r="F507" s="108">
        <f>24+9</f>
        <v>33</v>
      </c>
      <c r="G507" s="150" t="s">
        <v>1259</v>
      </c>
      <c r="H507" s="128">
        <f t="shared" si="9"/>
        <v>5775</v>
      </c>
      <c r="I507" s="122" t="s">
        <v>918</v>
      </c>
      <c r="J507" s="135">
        <v>45310</v>
      </c>
      <c r="K507" s="131" t="s">
        <v>56</v>
      </c>
      <c r="L507" s="132" t="s">
        <v>1528</v>
      </c>
    </row>
    <row r="508" spans="1:12" ht="45">
      <c r="A508" s="140" t="s">
        <v>1541</v>
      </c>
      <c r="B508" s="131" t="s">
        <v>0</v>
      </c>
      <c r="C508" s="133" t="s">
        <v>1260</v>
      </c>
      <c r="D508" s="132" t="s">
        <v>1228</v>
      </c>
      <c r="E508" s="132" t="s">
        <v>493</v>
      </c>
      <c r="F508" s="108">
        <f>270+9</f>
        <v>279</v>
      </c>
      <c r="G508" s="150" t="s">
        <v>1261</v>
      </c>
      <c r="H508" s="128">
        <f t="shared" si="9"/>
        <v>53010</v>
      </c>
      <c r="I508" s="122" t="s">
        <v>918</v>
      </c>
      <c r="J508" s="135">
        <v>45311</v>
      </c>
      <c r="K508" s="131" t="s">
        <v>56</v>
      </c>
      <c r="L508" s="132" t="s">
        <v>1528</v>
      </c>
    </row>
    <row r="509" spans="1:12" ht="30">
      <c r="A509" s="140" t="s">
        <v>1541</v>
      </c>
      <c r="B509" s="131" t="s">
        <v>0</v>
      </c>
      <c r="C509" s="133" t="s">
        <v>1262</v>
      </c>
      <c r="D509" s="132" t="s">
        <v>1228</v>
      </c>
      <c r="E509" s="132" t="s">
        <v>493</v>
      </c>
      <c r="F509" s="108">
        <f>40+200</f>
        <v>240</v>
      </c>
      <c r="G509" s="150" t="s">
        <v>1234</v>
      </c>
      <c r="H509" s="128">
        <f t="shared" si="9"/>
        <v>1152</v>
      </c>
      <c r="I509" s="122" t="s">
        <v>918</v>
      </c>
      <c r="J509" s="135">
        <v>45312</v>
      </c>
      <c r="K509" s="131" t="s">
        <v>56</v>
      </c>
      <c r="L509" s="132" t="s">
        <v>1528</v>
      </c>
    </row>
    <row r="510" spans="1:12" ht="30">
      <c r="A510" s="140" t="s">
        <v>1541</v>
      </c>
      <c r="B510" s="131" t="s">
        <v>0</v>
      </c>
      <c r="C510" s="133" t="s">
        <v>1263</v>
      </c>
      <c r="D510" s="132" t="s">
        <v>1228</v>
      </c>
      <c r="E510" s="132" t="s">
        <v>493</v>
      </c>
      <c r="F510" s="108">
        <f>390+200</f>
        <v>590</v>
      </c>
      <c r="G510" s="150" t="s">
        <v>1264</v>
      </c>
      <c r="H510" s="128">
        <f t="shared" si="9"/>
        <v>3776</v>
      </c>
      <c r="I510" s="122" t="s">
        <v>918</v>
      </c>
      <c r="J510" s="135">
        <v>45313</v>
      </c>
      <c r="K510" s="131" t="s">
        <v>56</v>
      </c>
      <c r="L510" s="132" t="s">
        <v>1528</v>
      </c>
    </row>
    <row r="511" spans="1:12">
      <c r="A511" s="140" t="s">
        <v>1541</v>
      </c>
      <c r="B511" s="131" t="s">
        <v>0</v>
      </c>
      <c r="C511" s="133" t="s">
        <v>1265</v>
      </c>
      <c r="D511" s="132" t="s">
        <v>1228</v>
      </c>
      <c r="E511" s="132" t="s">
        <v>493</v>
      </c>
      <c r="F511" s="108">
        <f>100+180</f>
        <v>280</v>
      </c>
      <c r="G511" s="150" t="s">
        <v>1266</v>
      </c>
      <c r="H511" s="128">
        <f t="shared" si="9"/>
        <v>700</v>
      </c>
      <c r="I511" s="122" t="s">
        <v>918</v>
      </c>
      <c r="J511" s="135">
        <v>45314</v>
      </c>
      <c r="K511" s="131" t="s">
        <v>56</v>
      </c>
      <c r="L511" s="132" t="s">
        <v>1528</v>
      </c>
    </row>
    <row r="512" spans="1:12" ht="105">
      <c r="A512" s="140" t="s">
        <v>1541</v>
      </c>
      <c r="B512" s="131" t="s">
        <v>0</v>
      </c>
      <c r="C512" s="133" t="s">
        <v>1267</v>
      </c>
      <c r="D512" s="132" t="s">
        <v>1228</v>
      </c>
      <c r="E512" s="132" t="s">
        <v>493</v>
      </c>
      <c r="F512" s="108">
        <f>63+800</f>
        <v>863</v>
      </c>
      <c r="G512" s="150" t="s">
        <v>1266</v>
      </c>
      <c r="H512" s="128">
        <f t="shared" si="9"/>
        <v>2157.5</v>
      </c>
      <c r="I512" s="122" t="s">
        <v>918</v>
      </c>
      <c r="J512" s="135">
        <v>45315</v>
      </c>
      <c r="K512" s="131" t="s">
        <v>56</v>
      </c>
      <c r="L512" s="132" t="s">
        <v>1528</v>
      </c>
    </row>
    <row r="513" spans="1:12" ht="30">
      <c r="A513" s="140" t="s">
        <v>1541</v>
      </c>
      <c r="B513" s="131" t="s">
        <v>0</v>
      </c>
      <c r="C513" s="133" t="s">
        <v>1268</v>
      </c>
      <c r="D513" s="132" t="s">
        <v>1228</v>
      </c>
      <c r="E513" s="132" t="s">
        <v>493</v>
      </c>
      <c r="F513" s="108">
        <f>183+10</f>
        <v>193</v>
      </c>
      <c r="G513" s="150" t="s">
        <v>1269</v>
      </c>
      <c r="H513" s="128">
        <f t="shared" si="9"/>
        <v>3088</v>
      </c>
      <c r="I513" s="122" t="s">
        <v>918</v>
      </c>
      <c r="J513" s="135">
        <v>45316</v>
      </c>
      <c r="K513" s="131" t="s">
        <v>56</v>
      </c>
      <c r="L513" s="132" t="s">
        <v>1528</v>
      </c>
    </row>
    <row r="514" spans="1:12" ht="30">
      <c r="A514" s="140" t="s">
        <v>1541</v>
      </c>
      <c r="B514" s="131" t="s">
        <v>0</v>
      </c>
      <c r="C514" s="133" t="s">
        <v>1270</v>
      </c>
      <c r="D514" s="132" t="s">
        <v>1228</v>
      </c>
      <c r="E514" s="132" t="s">
        <v>493</v>
      </c>
      <c r="F514" s="108">
        <f>158+100</f>
        <v>258</v>
      </c>
      <c r="G514" s="150" t="s">
        <v>1271</v>
      </c>
      <c r="H514" s="128">
        <f t="shared" si="9"/>
        <v>129</v>
      </c>
      <c r="I514" s="122" t="s">
        <v>918</v>
      </c>
      <c r="J514" s="135">
        <v>45317</v>
      </c>
      <c r="K514" s="131" t="s">
        <v>56</v>
      </c>
      <c r="L514" s="132" t="s">
        <v>1528</v>
      </c>
    </row>
    <row r="515" spans="1:12">
      <c r="A515" s="140" t="s">
        <v>1541</v>
      </c>
      <c r="B515" s="131" t="s">
        <v>0</v>
      </c>
      <c r="C515" s="133" t="s">
        <v>1272</v>
      </c>
      <c r="D515" s="132" t="s">
        <v>1228</v>
      </c>
      <c r="E515" s="132" t="s">
        <v>493</v>
      </c>
      <c r="F515" s="108">
        <f>165+300</f>
        <v>465</v>
      </c>
      <c r="G515" s="150" t="s">
        <v>1271</v>
      </c>
      <c r="H515" s="128">
        <f t="shared" si="9"/>
        <v>232.5</v>
      </c>
      <c r="I515" s="122" t="s">
        <v>918</v>
      </c>
      <c r="J515" s="135">
        <v>45318</v>
      </c>
      <c r="K515" s="131" t="s">
        <v>56</v>
      </c>
      <c r="L515" s="132" t="s">
        <v>1528</v>
      </c>
    </row>
    <row r="516" spans="1:12">
      <c r="A516" s="140" t="s">
        <v>1541</v>
      </c>
      <c r="B516" s="131" t="s">
        <v>0</v>
      </c>
      <c r="C516" s="133" t="s">
        <v>1273</v>
      </c>
      <c r="D516" s="132" t="s">
        <v>1228</v>
      </c>
      <c r="E516" s="132" t="s">
        <v>493</v>
      </c>
      <c r="F516" s="108">
        <f>146+100</f>
        <v>246</v>
      </c>
      <c r="G516" s="150" t="s">
        <v>1271</v>
      </c>
      <c r="H516" s="128">
        <f t="shared" si="9"/>
        <v>123</v>
      </c>
      <c r="I516" s="122" t="s">
        <v>918</v>
      </c>
      <c r="J516" s="135">
        <v>45319</v>
      </c>
      <c r="K516" s="131" t="s">
        <v>56</v>
      </c>
      <c r="L516" s="132" t="s">
        <v>1528</v>
      </c>
    </row>
    <row r="517" spans="1:12">
      <c r="A517" s="140" t="s">
        <v>1541</v>
      </c>
      <c r="B517" s="131" t="s">
        <v>0</v>
      </c>
      <c r="C517" s="133" t="s">
        <v>1274</v>
      </c>
      <c r="D517" s="132" t="s">
        <v>1228</v>
      </c>
      <c r="E517" s="132" t="s">
        <v>493</v>
      </c>
      <c r="F517" s="108">
        <f>2+300</f>
        <v>302</v>
      </c>
      <c r="G517" s="150" t="s">
        <v>1255</v>
      </c>
      <c r="H517" s="128">
        <f t="shared" si="9"/>
        <v>151</v>
      </c>
      <c r="I517" s="122" t="s">
        <v>918</v>
      </c>
      <c r="J517" s="135">
        <v>45320</v>
      </c>
      <c r="K517" s="131" t="s">
        <v>56</v>
      </c>
      <c r="L517" s="132" t="s">
        <v>1528</v>
      </c>
    </row>
    <row r="518" spans="1:12" ht="30">
      <c r="A518" s="140" t="s">
        <v>1541</v>
      </c>
      <c r="B518" s="131" t="s">
        <v>0</v>
      </c>
      <c r="C518" s="133" t="s">
        <v>1275</v>
      </c>
      <c r="D518" s="132" t="s">
        <v>1228</v>
      </c>
      <c r="E518" s="132" t="s">
        <v>493</v>
      </c>
      <c r="F518" s="108">
        <v>100</v>
      </c>
      <c r="G518" s="150" t="s">
        <v>1271</v>
      </c>
      <c r="H518" s="128">
        <f t="shared" si="9"/>
        <v>50</v>
      </c>
      <c r="I518" s="122" t="s">
        <v>918</v>
      </c>
      <c r="J518" s="135">
        <v>45321</v>
      </c>
      <c r="K518" s="131" t="s">
        <v>56</v>
      </c>
      <c r="L518" s="132" t="s">
        <v>1528</v>
      </c>
    </row>
    <row r="519" spans="1:12">
      <c r="A519" s="140" t="s">
        <v>1541</v>
      </c>
      <c r="B519" s="131" t="s">
        <v>0</v>
      </c>
      <c r="C519" s="133" t="s">
        <v>1276</v>
      </c>
      <c r="D519" s="132" t="s">
        <v>1228</v>
      </c>
      <c r="E519" s="132" t="s">
        <v>493</v>
      </c>
      <c r="F519" s="108">
        <v>100</v>
      </c>
      <c r="G519" s="150" t="s">
        <v>1271</v>
      </c>
      <c r="H519" s="128">
        <f t="shared" si="9"/>
        <v>50</v>
      </c>
      <c r="I519" s="122" t="s">
        <v>918</v>
      </c>
      <c r="J519" s="135">
        <v>45322</v>
      </c>
      <c r="K519" s="131" t="s">
        <v>56</v>
      </c>
      <c r="L519" s="132" t="s">
        <v>1528</v>
      </c>
    </row>
    <row r="520" spans="1:12">
      <c r="A520" s="140" t="s">
        <v>1541</v>
      </c>
      <c r="B520" s="131" t="s">
        <v>0</v>
      </c>
      <c r="C520" s="133" t="s">
        <v>1277</v>
      </c>
      <c r="D520" s="132" t="s">
        <v>1228</v>
      </c>
      <c r="E520" s="132" t="s">
        <v>493</v>
      </c>
      <c r="F520" s="108">
        <f>2+100</f>
        <v>102</v>
      </c>
      <c r="G520" s="150" t="s">
        <v>1278</v>
      </c>
      <c r="H520" s="128">
        <f t="shared" si="9"/>
        <v>102</v>
      </c>
      <c r="I520" s="122" t="s">
        <v>918</v>
      </c>
      <c r="J520" s="135">
        <v>45292</v>
      </c>
      <c r="K520" s="131" t="s">
        <v>56</v>
      </c>
      <c r="L520" s="132" t="s">
        <v>1528</v>
      </c>
    </row>
    <row r="521" spans="1:12">
      <c r="A521" s="140" t="s">
        <v>1541</v>
      </c>
      <c r="B521" s="131" t="s">
        <v>0</v>
      </c>
      <c r="C521" s="133" t="s">
        <v>1279</v>
      </c>
      <c r="D521" s="132" t="s">
        <v>1228</v>
      </c>
      <c r="E521" s="132" t="s">
        <v>493</v>
      </c>
      <c r="F521" s="108">
        <f>7+100</f>
        <v>107</v>
      </c>
      <c r="G521" s="150" t="s">
        <v>1278</v>
      </c>
      <c r="H521" s="128">
        <f t="shared" si="9"/>
        <v>107</v>
      </c>
      <c r="I521" s="122" t="s">
        <v>918</v>
      </c>
      <c r="J521" s="135">
        <v>45293</v>
      </c>
      <c r="K521" s="131" t="s">
        <v>56</v>
      </c>
      <c r="L521" s="132" t="s">
        <v>1528</v>
      </c>
    </row>
    <row r="522" spans="1:12">
      <c r="A522" s="140" t="s">
        <v>1541</v>
      </c>
      <c r="B522" s="131" t="s">
        <v>0</v>
      </c>
      <c r="C522" s="133" t="s">
        <v>1280</v>
      </c>
      <c r="D522" s="132" t="s">
        <v>1228</v>
      </c>
      <c r="E522" s="132" t="s">
        <v>493</v>
      </c>
      <c r="F522" s="108">
        <f>7+100</f>
        <v>107</v>
      </c>
      <c r="G522" s="150" t="s">
        <v>1278</v>
      </c>
      <c r="H522" s="128">
        <f t="shared" si="9"/>
        <v>107</v>
      </c>
      <c r="I522" s="122" t="s">
        <v>918</v>
      </c>
      <c r="J522" s="135">
        <v>45294</v>
      </c>
      <c r="K522" s="131" t="s">
        <v>56</v>
      </c>
      <c r="L522" s="132" t="s">
        <v>1528</v>
      </c>
    </row>
    <row r="523" spans="1:12">
      <c r="A523" s="140" t="s">
        <v>1541</v>
      </c>
      <c r="B523" s="131" t="s">
        <v>0</v>
      </c>
      <c r="C523" s="133" t="s">
        <v>1281</v>
      </c>
      <c r="D523" s="132" t="s">
        <v>1228</v>
      </c>
      <c r="E523" s="132" t="s">
        <v>493</v>
      </c>
      <c r="F523" s="108">
        <f>12+100</f>
        <v>112</v>
      </c>
      <c r="G523" s="150" t="s">
        <v>1278</v>
      </c>
      <c r="H523" s="128">
        <f t="shared" si="9"/>
        <v>112</v>
      </c>
      <c r="I523" s="122" t="s">
        <v>918</v>
      </c>
      <c r="J523" s="135">
        <v>45295</v>
      </c>
      <c r="K523" s="131" t="s">
        <v>56</v>
      </c>
      <c r="L523" s="132" t="s">
        <v>1528</v>
      </c>
    </row>
    <row r="524" spans="1:12" ht="30">
      <c r="A524" s="140" t="s">
        <v>1541</v>
      </c>
      <c r="B524" s="131" t="s">
        <v>0</v>
      </c>
      <c r="C524" s="133" t="s">
        <v>1282</v>
      </c>
      <c r="D524" s="132" t="s">
        <v>1228</v>
      </c>
      <c r="E524" s="132" t="s">
        <v>493</v>
      </c>
      <c r="F524" s="108">
        <f>2+20</f>
        <v>22</v>
      </c>
      <c r="G524" s="150" t="s">
        <v>1239</v>
      </c>
      <c r="H524" s="128">
        <f t="shared" si="9"/>
        <v>33</v>
      </c>
      <c r="I524" s="122" t="s">
        <v>918</v>
      </c>
      <c r="J524" s="135">
        <v>45296</v>
      </c>
      <c r="K524" s="131" t="s">
        <v>56</v>
      </c>
      <c r="L524" s="132" t="s">
        <v>1528</v>
      </c>
    </row>
    <row r="525" spans="1:12" ht="30">
      <c r="A525" s="140" t="s">
        <v>1541</v>
      </c>
      <c r="B525" s="131" t="s">
        <v>0</v>
      </c>
      <c r="C525" s="133" t="s">
        <v>1283</v>
      </c>
      <c r="D525" s="132" t="s">
        <v>1228</v>
      </c>
      <c r="E525" s="132" t="s">
        <v>493</v>
      </c>
      <c r="F525" s="108">
        <f>8+20</f>
        <v>28</v>
      </c>
      <c r="G525" s="150" t="s">
        <v>1239</v>
      </c>
      <c r="H525" s="128">
        <f t="shared" si="9"/>
        <v>42</v>
      </c>
      <c r="I525" s="122" t="s">
        <v>918</v>
      </c>
      <c r="J525" s="135">
        <v>45297</v>
      </c>
      <c r="K525" s="131" t="s">
        <v>56</v>
      </c>
      <c r="L525" s="132" t="s">
        <v>1528</v>
      </c>
    </row>
    <row r="526" spans="1:12" ht="30">
      <c r="A526" s="140" t="s">
        <v>1541</v>
      </c>
      <c r="B526" s="131" t="s">
        <v>0</v>
      </c>
      <c r="C526" s="133" t="s">
        <v>1284</v>
      </c>
      <c r="D526" s="132" t="s">
        <v>1228</v>
      </c>
      <c r="E526" s="132" t="s">
        <v>1229</v>
      </c>
      <c r="F526" s="108">
        <f>10+4</f>
        <v>14</v>
      </c>
      <c r="G526" s="150" t="s">
        <v>1285</v>
      </c>
      <c r="H526" s="128">
        <f t="shared" si="9"/>
        <v>609</v>
      </c>
      <c r="I526" s="122" t="s">
        <v>918</v>
      </c>
      <c r="J526" s="135">
        <v>45298</v>
      </c>
      <c r="K526" s="131" t="s">
        <v>56</v>
      </c>
      <c r="L526" s="132" t="s">
        <v>1528</v>
      </c>
    </row>
    <row r="527" spans="1:12">
      <c r="A527" s="140" t="s">
        <v>1541</v>
      </c>
      <c r="B527" s="131" t="s">
        <v>0</v>
      </c>
      <c r="C527" s="133" t="s">
        <v>1286</v>
      </c>
      <c r="D527" s="132" t="s">
        <v>1228</v>
      </c>
      <c r="E527" s="132" t="s">
        <v>493</v>
      </c>
      <c r="F527" s="108">
        <f>20+400</f>
        <v>420</v>
      </c>
      <c r="G527" s="150" t="s">
        <v>1287</v>
      </c>
      <c r="H527" s="128">
        <f t="shared" si="9"/>
        <v>273</v>
      </c>
      <c r="I527" s="122" t="s">
        <v>918</v>
      </c>
      <c r="J527" s="135">
        <v>45299</v>
      </c>
      <c r="K527" s="131" t="s">
        <v>56</v>
      </c>
      <c r="L527" s="132" t="s">
        <v>1528</v>
      </c>
    </row>
    <row r="528" spans="1:12">
      <c r="A528" s="140" t="s">
        <v>1541</v>
      </c>
      <c r="B528" s="131" t="s">
        <v>0</v>
      </c>
      <c r="C528" s="133" t="s">
        <v>1288</v>
      </c>
      <c r="D528" s="132" t="s">
        <v>1228</v>
      </c>
      <c r="E528" s="132" t="s">
        <v>493</v>
      </c>
      <c r="F528" s="108">
        <f>22+150</f>
        <v>172</v>
      </c>
      <c r="G528" s="150" t="s">
        <v>1287</v>
      </c>
      <c r="H528" s="128">
        <f t="shared" si="9"/>
        <v>111.8</v>
      </c>
      <c r="I528" s="122" t="s">
        <v>918</v>
      </c>
      <c r="J528" s="135">
        <v>45300</v>
      </c>
      <c r="K528" s="131" t="s">
        <v>56</v>
      </c>
      <c r="L528" s="132" t="s">
        <v>1528</v>
      </c>
    </row>
    <row r="529" spans="1:12">
      <c r="A529" s="140" t="s">
        <v>1541</v>
      </c>
      <c r="B529" s="131" t="s">
        <v>0</v>
      </c>
      <c r="C529" s="133" t="s">
        <v>1289</v>
      </c>
      <c r="D529" s="132" t="s">
        <v>1228</v>
      </c>
      <c r="E529" s="132" t="s">
        <v>493</v>
      </c>
      <c r="F529" s="108">
        <f>93+150</f>
        <v>243</v>
      </c>
      <c r="G529" s="150" t="s">
        <v>1287</v>
      </c>
      <c r="H529" s="128">
        <f t="shared" si="9"/>
        <v>157.95000000000002</v>
      </c>
      <c r="I529" s="122" t="s">
        <v>918</v>
      </c>
      <c r="J529" s="135">
        <v>45301</v>
      </c>
      <c r="K529" s="131" t="s">
        <v>56</v>
      </c>
      <c r="L529" s="132" t="s">
        <v>1528</v>
      </c>
    </row>
    <row r="530" spans="1:12">
      <c r="A530" s="140" t="s">
        <v>1541</v>
      </c>
      <c r="B530" s="131" t="s">
        <v>0</v>
      </c>
      <c r="C530" s="133" t="s">
        <v>1290</v>
      </c>
      <c r="D530" s="132" t="s">
        <v>1228</v>
      </c>
      <c r="E530" s="132" t="s">
        <v>493</v>
      </c>
      <c r="F530" s="108">
        <f>55+150</f>
        <v>205</v>
      </c>
      <c r="G530" s="150" t="s">
        <v>1287</v>
      </c>
      <c r="H530" s="128">
        <f t="shared" si="9"/>
        <v>133.25</v>
      </c>
      <c r="I530" s="122" t="s">
        <v>918</v>
      </c>
      <c r="J530" s="135">
        <v>45302</v>
      </c>
      <c r="K530" s="131" t="s">
        <v>56</v>
      </c>
      <c r="L530" s="132" t="s">
        <v>1528</v>
      </c>
    </row>
    <row r="531" spans="1:12">
      <c r="A531" s="140" t="s">
        <v>1541</v>
      </c>
      <c r="B531" s="131" t="s">
        <v>0</v>
      </c>
      <c r="C531" s="133" t="s">
        <v>1291</v>
      </c>
      <c r="D531" s="132" t="s">
        <v>1228</v>
      </c>
      <c r="E531" s="132" t="s">
        <v>493</v>
      </c>
      <c r="F531" s="108">
        <f>42+150</f>
        <v>192</v>
      </c>
      <c r="G531" s="150" t="s">
        <v>1287</v>
      </c>
      <c r="H531" s="128">
        <f t="shared" si="9"/>
        <v>124.80000000000001</v>
      </c>
      <c r="I531" s="122" t="s">
        <v>918</v>
      </c>
      <c r="J531" s="135">
        <v>45303</v>
      </c>
      <c r="K531" s="131" t="s">
        <v>56</v>
      </c>
      <c r="L531" s="132" t="s">
        <v>1528</v>
      </c>
    </row>
    <row r="532" spans="1:12" ht="30">
      <c r="A532" s="140" t="s">
        <v>1541</v>
      </c>
      <c r="B532" s="131" t="s">
        <v>0</v>
      </c>
      <c r="C532" s="133" t="s">
        <v>1292</v>
      </c>
      <c r="D532" s="132" t="s">
        <v>1228</v>
      </c>
      <c r="E532" s="132" t="s">
        <v>1229</v>
      </c>
      <c r="F532" s="108">
        <f>24+20</f>
        <v>44</v>
      </c>
      <c r="G532" s="150" t="s">
        <v>1293</v>
      </c>
      <c r="H532" s="128">
        <f t="shared" si="9"/>
        <v>435.6</v>
      </c>
      <c r="I532" s="122" t="s">
        <v>918</v>
      </c>
      <c r="J532" s="135">
        <v>45304</v>
      </c>
      <c r="K532" s="131" t="s">
        <v>56</v>
      </c>
      <c r="L532" s="132" t="s">
        <v>1528</v>
      </c>
    </row>
    <row r="533" spans="1:12" ht="30">
      <c r="A533" s="140" t="s">
        <v>1541</v>
      </c>
      <c r="B533" s="131" t="s">
        <v>0</v>
      </c>
      <c r="C533" s="133" t="s">
        <v>1294</v>
      </c>
      <c r="D533" s="132" t="s">
        <v>1228</v>
      </c>
      <c r="E533" s="132" t="s">
        <v>1295</v>
      </c>
      <c r="F533" s="108">
        <f>24+20</f>
        <v>44</v>
      </c>
      <c r="G533" s="150" t="s">
        <v>1296</v>
      </c>
      <c r="H533" s="128">
        <f t="shared" si="9"/>
        <v>418</v>
      </c>
      <c r="I533" s="122" t="s">
        <v>918</v>
      </c>
      <c r="J533" s="135">
        <v>45305</v>
      </c>
      <c r="K533" s="131" t="s">
        <v>56</v>
      </c>
      <c r="L533" s="132" t="s">
        <v>1528</v>
      </c>
    </row>
    <row r="534" spans="1:12" ht="30">
      <c r="A534" s="140" t="s">
        <v>1541</v>
      </c>
      <c r="B534" s="131" t="s">
        <v>0</v>
      </c>
      <c r="C534" s="133" t="s">
        <v>1297</v>
      </c>
      <c r="D534" s="95" t="s">
        <v>1228</v>
      </c>
      <c r="E534" s="132" t="s">
        <v>1229</v>
      </c>
      <c r="F534" s="108">
        <f>24+20</f>
        <v>44</v>
      </c>
      <c r="G534" s="150" t="s">
        <v>1296</v>
      </c>
      <c r="H534" s="128">
        <f t="shared" si="9"/>
        <v>418</v>
      </c>
      <c r="I534" s="122" t="s">
        <v>918</v>
      </c>
      <c r="J534" s="135">
        <v>45306</v>
      </c>
      <c r="K534" s="131" t="s">
        <v>56</v>
      </c>
      <c r="L534" s="132" t="s">
        <v>1528</v>
      </c>
    </row>
    <row r="535" spans="1:12">
      <c r="A535" s="140" t="s">
        <v>1541</v>
      </c>
      <c r="B535" s="131" t="s">
        <v>0</v>
      </c>
      <c r="C535" s="133" t="s">
        <v>1298</v>
      </c>
      <c r="D535" s="95" t="s">
        <v>1228</v>
      </c>
      <c r="E535" s="132" t="s">
        <v>493</v>
      </c>
      <c r="F535" s="108">
        <f>22+100</f>
        <v>122</v>
      </c>
      <c r="G535" s="150" t="s">
        <v>1299</v>
      </c>
      <c r="H535" s="128">
        <f t="shared" si="9"/>
        <v>95.16</v>
      </c>
      <c r="I535" s="122" t="s">
        <v>918</v>
      </c>
      <c r="J535" s="135">
        <v>45307</v>
      </c>
      <c r="K535" s="131" t="s">
        <v>56</v>
      </c>
      <c r="L535" s="132" t="s">
        <v>1528</v>
      </c>
    </row>
    <row r="536" spans="1:12" ht="30">
      <c r="A536" s="140" t="s">
        <v>1541</v>
      </c>
      <c r="B536" s="131" t="s">
        <v>0</v>
      </c>
      <c r="C536" s="133" t="s">
        <v>1300</v>
      </c>
      <c r="D536" s="95" t="s">
        <v>1228</v>
      </c>
      <c r="E536" s="132" t="s">
        <v>493</v>
      </c>
      <c r="F536" s="108">
        <f>22+100</f>
        <v>122</v>
      </c>
      <c r="G536" s="150" t="s">
        <v>1301</v>
      </c>
      <c r="H536" s="128">
        <f t="shared" si="9"/>
        <v>122</v>
      </c>
      <c r="I536" s="122" t="s">
        <v>918</v>
      </c>
      <c r="J536" s="135">
        <v>45308</v>
      </c>
      <c r="K536" s="131" t="s">
        <v>56</v>
      </c>
      <c r="L536" s="132" t="s">
        <v>1528</v>
      </c>
    </row>
    <row r="537" spans="1:12" ht="30">
      <c r="A537" s="140" t="s">
        <v>1541</v>
      </c>
      <c r="B537" s="131" t="s">
        <v>0</v>
      </c>
      <c r="C537" s="133" t="s">
        <v>1302</v>
      </c>
      <c r="D537" s="95" t="s">
        <v>1228</v>
      </c>
      <c r="E537" s="132" t="s">
        <v>493</v>
      </c>
      <c r="F537" s="108">
        <f>22+100</f>
        <v>122</v>
      </c>
      <c r="G537" s="150" t="s">
        <v>1303</v>
      </c>
      <c r="H537" s="128">
        <f t="shared" si="9"/>
        <v>402.59999999999997</v>
      </c>
      <c r="I537" s="122" t="s">
        <v>918</v>
      </c>
      <c r="J537" s="135">
        <v>45309</v>
      </c>
      <c r="K537" s="131" t="s">
        <v>56</v>
      </c>
      <c r="L537" s="132" t="s">
        <v>1528</v>
      </c>
    </row>
    <row r="538" spans="1:12" ht="165">
      <c r="A538" s="140" t="s">
        <v>1541</v>
      </c>
      <c r="B538" s="131" t="s">
        <v>0</v>
      </c>
      <c r="C538" s="133" t="s">
        <v>1304</v>
      </c>
      <c r="D538" s="95" t="s">
        <v>1228</v>
      </c>
      <c r="E538" s="132" t="s">
        <v>493</v>
      </c>
      <c r="F538" s="108">
        <f>38+50</f>
        <v>88</v>
      </c>
      <c r="G538" s="150" t="s">
        <v>1305</v>
      </c>
      <c r="H538" s="128">
        <f t="shared" si="9"/>
        <v>528</v>
      </c>
      <c r="I538" s="122" t="s">
        <v>918</v>
      </c>
      <c r="J538" s="135">
        <v>45310</v>
      </c>
      <c r="K538" s="131" t="s">
        <v>56</v>
      </c>
      <c r="L538" s="132" t="s">
        <v>1528</v>
      </c>
    </row>
    <row r="539" spans="1:12">
      <c r="A539" s="140" t="s">
        <v>1541</v>
      </c>
      <c r="B539" s="131" t="s">
        <v>0</v>
      </c>
      <c r="C539" s="133" t="s">
        <v>1306</v>
      </c>
      <c r="D539" s="95" t="s">
        <v>1228</v>
      </c>
      <c r="E539" s="132" t="s">
        <v>493</v>
      </c>
      <c r="F539" s="108">
        <v>40</v>
      </c>
      <c r="G539" s="150" t="s">
        <v>1307</v>
      </c>
      <c r="H539" s="128">
        <f t="shared" si="9"/>
        <v>140</v>
      </c>
      <c r="I539" s="122" t="s">
        <v>918</v>
      </c>
      <c r="J539" s="135">
        <v>45311</v>
      </c>
      <c r="K539" s="131" t="s">
        <v>56</v>
      </c>
      <c r="L539" s="132" t="s">
        <v>1528</v>
      </c>
    </row>
    <row r="540" spans="1:12">
      <c r="A540" s="140" t="s">
        <v>1541</v>
      </c>
      <c r="B540" s="131" t="s">
        <v>0</v>
      </c>
      <c r="C540" s="133" t="s">
        <v>1308</v>
      </c>
      <c r="D540" s="95" t="s">
        <v>1228</v>
      </c>
      <c r="E540" s="132" t="s">
        <v>493</v>
      </c>
      <c r="F540" s="108">
        <v>40</v>
      </c>
      <c r="G540" s="150" t="s">
        <v>1309</v>
      </c>
      <c r="H540" s="128">
        <f t="shared" si="9"/>
        <v>140</v>
      </c>
      <c r="I540" s="122" t="s">
        <v>918</v>
      </c>
      <c r="J540" s="135">
        <v>45312</v>
      </c>
      <c r="K540" s="131" t="s">
        <v>56</v>
      </c>
      <c r="L540" s="132" t="s">
        <v>1528</v>
      </c>
    </row>
    <row r="541" spans="1:12" ht="30">
      <c r="A541" s="140" t="s">
        <v>1541</v>
      </c>
      <c r="B541" s="131" t="s">
        <v>0</v>
      </c>
      <c r="C541" s="133" t="s">
        <v>1310</v>
      </c>
      <c r="D541" s="95" t="s">
        <v>1228</v>
      </c>
      <c r="E541" s="132" t="s">
        <v>493</v>
      </c>
      <c r="F541" s="108">
        <v>40</v>
      </c>
      <c r="G541" s="150" t="s">
        <v>1307</v>
      </c>
      <c r="H541" s="128">
        <f t="shared" si="9"/>
        <v>140</v>
      </c>
      <c r="I541" s="122" t="s">
        <v>918</v>
      </c>
      <c r="J541" s="135">
        <v>45313</v>
      </c>
      <c r="K541" s="131" t="s">
        <v>56</v>
      </c>
      <c r="L541" s="132" t="s">
        <v>1528</v>
      </c>
    </row>
    <row r="542" spans="1:12">
      <c r="A542" s="140" t="s">
        <v>1541</v>
      </c>
      <c r="B542" s="131" t="s">
        <v>0</v>
      </c>
      <c r="C542" s="133" t="s">
        <v>1311</v>
      </c>
      <c r="D542" s="95" t="s">
        <v>1228</v>
      </c>
      <c r="E542" s="132" t="s">
        <v>493</v>
      </c>
      <c r="F542" s="108">
        <v>40</v>
      </c>
      <c r="G542" s="150" t="s">
        <v>1307</v>
      </c>
      <c r="H542" s="128">
        <f t="shared" si="9"/>
        <v>140</v>
      </c>
      <c r="I542" s="122" t="s">
        <v>918</v>
      </c>
      <c r="J542" s="135">
        <v>45314</v>
      </c>
      <c r="K542" s="131" t="s">
        <v>56</v>
      </c>
      <c r="L542" s="132" t="s">
        <v>1528</v>
      </c>
    </row>
    <row r="543" spans="1:12">
      <c r="A543" s="140" t="s">
        <v>1541</v>
      </c>
      <c r="B543" s="131" t="s">
        <v>0</v>
      </c>
      <c r="C543" s="133" t="s">
        <v>1312</v>
      </c>
      <c r="D543" s="95" t="s">
        <v>1228</v>
      </c>
      <c r="E543" s="132" t="s">
        <v>493</v>
      </c>
      <c r="F543" s="108">
        <v>40</v>
      </c>
      <c r="G543" s="150" t="s">
        <v>1307</v>
      </c>
      <c r="H543" s="128">
        <f t="shared" si="9"/>
        <v>140</v>
      </c>
      <c r="I543" s="122" t="s">
        <v>918</v>
      </c>
      <c r="J543" s="135">
        <v>45315</v>
      </c>
      <c r="K543" s="131" t="s">
        <v>56</v>
      </c>
      <c r="L543" s="132" t="s">
        <v>1528</v>
      </c>
    </row>
    <row r="544" spans="1:12">
      <c r="A544" s="140" t="s">
        <v>1541</v>
      </c>
      <c r="B544" s="131" t="s">
        <v>0</v>
      </c>
      <c r="C544" s="133" t="s">
        <v>1313</v>
      </c>
      <c r="D544" s="95" t="s">
        <v>1228</v>
      </c>
      <c r="E544" s="132" t="s">
        <v>493</v>
      </c>
      <c r="F544" s="108">
        <v>40</v>
      </c>
      <c r="G544" s="150" t="s">
        <v>1307</v>
      </c>
      <c r="H544" s="128">
        <f t="shared" si="9"/>
        <v>140</v>
      </c>
      <c r="I544" s="122" t="s">
        <v>918</v>
      </c>
      <c r="J544" s="135">
        <v>45316</v>
      </c>
      <c r="K544" s="131" t="s">
        <v>56</v>
      </c>
      <c r="L544" s="132" t="s">
        <v>1528</v>
      </c>
    </row>
    <row r="545" spans="1:12" ht="45">
      <c r="A545" s="140" t="s">
        <v>1541</v>
      </c>
      <c r="B545" s="131" t="s">
        <v>0</v>
      </c>
      <c r="C545" s="133" t="s">
        <v>1314</v>
      </c>
      <c r="D545" s="95" t="s">
        <v>1228</v>
      </c>
      <c r="E545" s="132" t="s">
        <v>493</v>
      </c>
      <c r="F545" s="108">
        <f>31+100</f>
        <v>131</v>
      </c>
      <c r="G545" s="150" t="s">
        <v>1315</v>
      </c>
      <c r="H545" s="128">
        <f t="shared" si="9"/>
        <v>233.18</v>
      </c>
      <c r="I545" s="122" t="s">
        <v>918</v>
      </c>
      <c r="J545" s="135">
        <v>45317</v>
      </c>
      <c r="K545" s="131" t="s">
        <v>56</v>
      </c>
      <c r="L545" s="132" t="s">
        <v>1528</v>
      </c>
    </row>
    <row r="546" spans="1:12">
      <c r="A546" s="140" t="s">
        <v>1541</v>
      </c>
      <c r="B546" s="131" t="s">
        <v>0</v>
      </c>
      <c r="C546" s="133" t="s">
        <v>1316</v>
      </c>
      <c r="D546" s="95" t="s">
        <v>1228</v>
      </c>
      <c r="E546" s="132" t="s">
        <v>493</v>
      </c>
      <c r="F546" s="108">
        <f>85+500</f>
        <v>585</v>
      </c>
      <c r="G546" s="150" t="s">
        <v>1236</v>
      </c>
      <c r="H546" s="128">
        <f t="shared" si="9"/>
        <v>175.5</v>
      </c>
      <c r="I546" s="122" t="s">
        <v>918</v>
      </c>
      <c r="J546" s="135">
        <v>45318</v>
      </c>
      <c r="K546" s="131" t="s">
        <v>56</v>
      </c>
      <c r="L546" s="132" t="s">
        <v>1528</v>
      </c>
    </row>
    <row r="547" spans="1:12" ht="30">
      <c r="A547" s="140" t="s">
        <v>1541</v>
      </c>
      <c r="B547" s="131" t="s">
        <v>0</v>
      </c>
      <c r="C547" s="133" t="s">
        <v>1317</v>
      </c>
      <c r="D547" s="95" t="s">
        <v>1228</v>
      </c>
      <c r="E547" s="132" t="s">
        <v>493</v>
      </c>
      <c r="F547" s="108">
        <f>2145+1000</f>
        <v>3145</v>
      </c>
      <c r="G547" s="150" t="s">
        <v>1236</v>
      </c>
      <c r="H547" s="128">
        <f t="shared" si="9"/>
        <v>943.5</v>
      </c>
      <c r="I547" s="122" t="s">
        <v>918</v>
      </c>
      <c r="J547" s="135">
        <v>45319</v>
      </c>
      <c r="K547" s="131" t="s">
        <v>56</v>
      </c>
      <c r="L547" s="132" t="s">
        <v>1528</v>
      </c>
    </row>
    <row r="548" spans="1:12">
      <c r="A548" s="140" t="s">
        <v>1541</v>
      </c>
      <c r="B548" s="131" t="s">
        <v>0</v>
      </c>
      <c r="C548" s="133" t="s">
        <v>1318</v>
      </c>
      <c r="D548" s="95" t="s">
        <v>1228</v>
      </c>
      <c r="E548" s="132" t="s">
        <v>493</v>
      </c>
      <c r="F548" s="108">
        <f>2+30</f>
        <v>32</v>
      </c>
      <c r="G548" s="150" t="s">
        <v>1319</v>
      </c>
      <c r="H548" s="128">
        <f t="shared" si="9"/>
        <v>39.36</v>
      </c>
      <c r="I548" s="122" t="s">
        <v>918</v>
      </c>
      <c r="J548" s="135">
        <v>45320</v>
      </c>
      <c r="K548" s="131" t="s">
        <v>56</v>
      </c>
      <c r="L548" s="132" t="s">
        <v>1528</v>
      </c>
    </row>
    <row r="549" spans="1:12">
      <c r="A549" s="140" t="s">
        <v>1541</v>
      </c>
      <c r="B549" s="131" t="s">
        <v>0</v>
      </c>
      <c r="C549" s="133" t="s">
        <v>1320</v>
      </c>
      <c r="D549" s="95" t="s">
        <v>1228</v>
      </c>
      <c r="E549" s="132" t="s">
        <v>493</v>
      </c>
      <c r="F549" s="108">
        <f>3+20</f>
        <v>23</v>
      </c>
      <c r="G549" s="150" t="s">
        <v>1321</v>
      </c>
      <c r="H549" s="128">
        <f t="shared" si="9"/>
        <v>16.099999999999998</v>
      </c>
      <c r="I549" s="122" t="s">
        <v>918</v>
      </c>
      <c r="J549" s="135">
        <v>45321</v>
      </c>
      <c r="K549" s="131" t="s">
        <v>56</v>
      </c>
      <c r="L549" s="132" t="s">
        <v>1528</v>
      </c>
    </row>
    <row r="550" spans="1:12" ht="30">
      <c r="A550" s="140" t="s">
        <v>1541</v>
      </c>
      <c r="B550" s="131" t="s">
        <v>0</v>
      </c>
      <c r="C550" s="133" t="s">
        <v>1323</v>
      </c>
      <c r="D550" s="95" t="s">
        <v>1228</v>
      </c>
      <c r="E550" s="132" t="s">
        <v>493</v>
      </c>
      <c r="F550" s="108">
        <f>2+100</f>
        <v>102</v>
      </c>
      <c r="G550" s="150" t="s">
        <v>1278</v>
      </c>
      <c r="H550" s="128">
        <f t="shared" si="9"/>
        <v>102</v>
      </c>
      <c r="I550" s="122" t="s">
        <v>918</v>
      </c>
      <c r="J550" s="135">
        <v>45322</v>
      </c>
      <c r="K550" s="131" t="s">
        <v>56</v>
      </c>
      <c r="L550" s="132" t="s">
        <v>1528</v>
      </c>
    </row>
    <row r="551" spans="1:12" ht="30">
      <c r="A551" s="140" t="s">
        <v>1541</v>
      </c>
      <c r="B551" s="131" t="s">
        <v>0</v>
      </c>
      <c r="C551" s="133" t="s">
        <v>1324</v>
      </c>
      <c r="D551" s="95" t="s">
        <v>1228</v>
      </c>
      <c r="E551" s="132" t="s">
        <v>493</v>
      </c>
      <c r="F551" s="108">
        <f>2+100</f>
        <v>102</v>
      </c>
      <c r="G551" s="150" t="s">
        <v>1325</v>
      </c>
      <c r="H551" s="128">
        <f t="shared" si="9"/>
        <v>306</v>
      </c>
      <c r="I551" s="122" t="s">
        <v>918</v>
      </c>
      <c r="J551" s="135">
        <v>45292</v>
      </c>
      <c r="K551" s="131" t="s">
        <v>56</v>
      </c>
      <c r="L551" s="132" t="s">
        <v>1528</v>
      </c>
    </row>
    <row r="552" spans="1:12" ht="30">
      <c r="A552" s="140" t="s">
        <v>1541</v>
      </c>
      <c r="B552" s="131" t="s">
        <v>0</v>
      </c>
      <c r="C552" s="133" t="s">
        <v>1326</v>
      </c>
      <c r="D552" s="95" t="s">
        <v>1228</v>
      </c>
      <c r="E552" s="132" t="s">
        <v>493</v>
      </c>
      <c r="F552" s="108">
        <f>25+30</f>
        <v>55</v>
      </c>
      <c r="G552" s="150" t="s">
        <v>1325</v>
      </c>
      <c r="H552" s="128">
        <f t="shared" ref="H552:H615" si="10">G552*F552</f>
        <v>165</v>
      </c>
      <c r="I552" s="122" t="s">
        <v>918</v>
      </c>
      <c r="J552" s="135">
        <v>45293</v>
      </c>
      <c r="K552" s="131" t="s">
        <v>56</v>
      </c>
      <c r="L552" s="132" t="s">
        <v>1528</v>
      </c>
    </row>
    <row r="553" spans="1:12" ht="30">
      <c r="A553" s="140" t="s">
        <v>1541</v>
      </c>
      <c r="B553" s="131" t="s">
        <v>0</v>
      </c>
      <c r="C553" s="133" t="s">
        <v>1327</v>
      </c>
      <c r="D553" s="95" t="s">
        <v>1228</v>
      </c>
      <c r="E553" s="132" t="s">
        <v>493</v>
      </c>
      <c r="F553" s="108">
        <v>25</v>
      </c>
      <c r="G553" s="150" t="s">
        <v>1230</v>
      </c>
      <c r="H553" s="128">
        <f t="shared" si="10"/>
        <v>200</v>
      </c>
      <c r="I553" s="122" t="s">
        <v>918</v>
      </c>
      <c r="J553" s="135">
        <v>45294</v>
      </c>
      <c r="K553" s="131" t="s">
        <v>56</v>
      </c>
      <c r="L553" s="132" t="s">
        <v>1528</v>
      </c>
    </row>
    <row r="554" spans="1:12" ht="30">
      <c r="A554" s="140" t="s">
        <v>1541</v>
      </c>
      <c r="B554" s="131" t="s">
        <v>0</v>
      </c>
      <c r="C554" s="136" t="s">
        <v>1328</v>
      </c>
      <c r="D554" s="95" t="s">
        <v>1228</v>
      </c>
      <c r="E554" s="132" t="s">
        <v>1238</v>
      </c>
      <c r="F554" s="108">
        <f>22+2000</f>
        <v>2022</v>
      </c>
      <c r="G554" s="150" t="s">
        <v>1329</v>
      </c>
      <c r="H554" s="128">
        <f t="shared" si="10"/>
        <v>38418</v>
      </c>
      <c r="I554" s="122" t="s">
        <v>918</v>
      </c>
      <c r="J554" s="135">
        <v>45295</v>
      </c>
      <c r="K554" s="131" t="s">
        <v>56</v>
      </c>
      <c r="L554" s="132" t="s">
        <v>1528</v>
      </c>
    </row>
    <row r="555" spans="1:12" ht="30">
      <c r="A555" s="140" t="s">
        <v>1541</v>
      </c>
      <c r="B555" s="131" t="s">
        <v>0</v>
      </c>
      <c r="C555" s="133" t="s">
        <v>1330</v>
      </c>
      <c r="D555" s="132" t="s">
        <v>1228</v>
      </c>
      <c r="E555" s="132" t="s">
        <v>1238</v>
      </c>
      <c r="F555" s="108">
        <f>21+300</f>
        <v>321</v>
      </c>
      <c r="G555" s="150" t="s">
        <v>1331</v>
      </c>
      <c r="H555" s="128">
        <f t="shared" si="10"/>
        <v>1855.38</v>
      </c>
      <c r="I555" s="122" t="s">
        <v>918</v>
      </c>
      <c r="J555" s="135">
        <v>45296</v>
      </c>
      <c r="K555" s="131" t="s">
        <v>56</v>
      </c>
      <c r="L555" s="132" t="s">
        <v>1528</v>
      </c>
    </row>
    <row r="556" spans="1:12" ht="30">
      <c r="A556" s="140" t="s">
        <v>1541</v>
      </c>
      <c r="B556" s="131" t="s">
        <v>0</v>
      </c>
      <c r="C556" s="133" t="s">
        <v>1332</v>
      </c>
      <c r="D556" s="132" t="s">
        <v>1228</v>
      </c>
      <c r="E556" s="132" t="s">
        <v>1238</v>
      </c>
      <c r="F556" s="108">
        <f>21+300</f>
        <v>321</v>
      </c>
      <c r="G556" s="150" t="s">
        <v>1331</v>
      </c>
      <c r="H556" s="128">
        <f t="shared" si="10"/>
        <v>1855.38</v>
      </c>
      <c r="I556" s="122" t="s">
        <v>918</v>
      </c>
      <c r="J556" s="135">
        <v>45297</v>
      </c>
      <c r="K556" s="131" t="s">
        <v>56</v>
      </c>
      <c r="L556" s="132" t="s">
        <v>1528</v>
      </c>
    </row>
    <row r="557" spans="1:12" ht="30">
      <c r="A557" s="140" t="s">
        <v>1541</v>
      </c>
      <c r="B557" s="131" t="s">
        <v>0</v>
      </c>
      <c r="C557" s="133" t="s">
        <v>1333</v>
      </c>
      <c r="D557" s="132" t="s">
        <v>1228</v>
      </c>
      <c r="E557" s="132" t="s">
        <v>1238</v>
      </c>
      <c r="F557" s="108">
        <f>21+300</f>
        <v>321</v>
      </c>
      <c r="G557" s="150" t="s">
        <v>1331</v>
      </c>
      <c r="H557" s="128">
        <f t="shared" si="10"/>
        <v>1855.38</v>
      </c>
      <c r="I557" s="122" t="s">
        <v>918</v>
      </c>
      <c r="J557" s="135">
        <v>45298</v>
      </c>
      <c r="K557" s="131" t="s">
        <v>56</v>
      </c>
      <c r="L557" s="132" t="s">
        <v>1528</v>
      </c>
    </row>
    <row r="558" spans="1:12" ht="30">
      <c r="A558" s="140" t="s">
        <v>1541</v>
      </c>
      <c r="B558" s="131" t="s">
        <v>0</v>
      </c>
      <c r="C558" s="133" t="s">
        <v>1334</v>
      </c>
      <c r="D558" s="132" t="s">
        <v>1228</v>
      </c>
      <c r="E558" s="132" t="s">
        <v>493</v>
      </c>
      <c r="F558" s="108">
        <f>21+300</f>
        <v>321</v>
      </c>
      <c r="G558" s="150" t="s">
        <v>1331</v>
      </c>
      <c r="H558" s="128">
        <f t="shared" si="10"/>
        <v>1855.38</v>
      </c>
      <c r="I558" s="122" t="s">
        <v>918</v>
      </c>
      <c r="J558" s="135">
        <v>45299</v>
      </c>
      <c r="K558" s="131" t="s">
        <v>56</v>
      </c>
      <c r="L558" s="132" t="s">
        <v>1528</v>
      </c>
    </row>
    <row r="559" spans="1:12" ht="30">
      <c r="A559" s="140" t="s">
        <v>1541</v>
      </c>
      <c r="B559" s="131" t="s">
        <v>0</v>
      </c>
      <c r="C559" s="133" t="s">
        <v>1335</v>
      </c>
      <c r="D559" s="132" t="s">
        <v>1228</v>
      </c>
      <c r="E559" s="132" t="s">
        <v>493</v>
      </c>
      <c r="F559" s="108">
        <f>21+200</f>
        <v>221</v>
      </c>
      <c r="G559" s="150" t="s">
        <v>1336</v>
      </c>
      <c r="H559" s="128">
        <f t="shared" si="10"/>
        <v>884</v>
      </c>
      <c r="I559" s="122" t="s">
        <v>918</v>
      </c>
      <c r="J559" s="135">
        <v>45300</v>
      </c>
      <c r="K559" s="131" t="s">
        <v>56</v>
      </c>
      <c r="L559" s="132" t="s">
        <v>1528</v>
      </c>
    </row>
    <row r="560" spans="1:12" ht="30">
      <c r="A560" s="140" t="s">
        <v>1541</v>
      </c>
      <c r="B560" s="131" t="s">
        <v>0</v>
      </c>
      <c r="C560" s="133" t="s">
        <v>1337</v>
      </c>
      <c r="D560" s="132" t="s">
        <v>1228</v>
      </c>
      <c r="E560" s="132" t="s">
        <v>493</v>
      </c>
      <c r="F560" s="108">
        <f>21+200</f>
        <v>221</v>
      </c>
      <c r="G560" s="150" t="s">
        <v>1336</v>
      </c>
      <c r="H560" s="128">
        <f t="shared" si="10"/>
        <v>884</v>
      </c>
      <c r="I560" s="122" t="s">
        <v>918</v>
      </c>
      <c r="J560" s="135">
        <v>45301</v>
      </c>
      <c r="K560" s="131" t="s">
        <v>56</v>
      </c>
      <c r="L560" s="132" t="s">
        <v>1528</v>
      </c>
    </row>
    <row r="561" spans="1:12" ht="45">
      <c r="A561" s="140" t="s">
        <v>1541</v>
      </c>
      <c r="B561" s="131" t="s">
        <v>0</v>
      </c>
      <c r="C561" s="133" t="s">
        <v>1338</v>
      </c>
      <c r="D561" s="132" t="s">
        <v>1228</v>
      </c>
      <c r="E561" s="132" t="s">
        <v>493</v>
      </c>
      <c r="F561" s="108">
        <f>20+200</f>
        <v>220</v>
      </c>
      <c r="G561" s="150" t="s">
        <v>1339</v>
      </c>
      <c r="H561" s="128">
        <f t="shared" si="10"/>
        <v>418</v>
      </c>
      <c r="I561" s="122" t="s">
        <v>918</v>
      </c>
      <c r="J561" s="135">
        <v>45302</v>
      </c>
      <c r="K561" s="131" t="s">
        <v>56</v>
      </c>
      <c r="L561" s="132" t="s">
        <v>1528</v>
      </c>
    </row>
    <row r="562" spans="1:12" ht="45">
      <c r="A562" s="140" t="s">
        <v>1541</v>
      </c>
      <c r="B562" s="131" t="s">
        <v>0</v>
      </c>
      <c r="C562" s="133" t="s">
        <v>1340</v>
      </c>
      <c r="D562" s="132" t="s">
        <v>1228</v>
      </c>
      <c r="E562" s="132" t="s">
        <v>493</v>
      </c>
      <c r="F562" s="108">
        <f t="shared" ref="F562:F579" si="11">20+200</f>
        <v>220</v>
      </c>
      <c r="G562" s="150" t="s">
        <v>1339</v>
      </c>
      <c r="H562" s="128">
        <f t="shared" si="10"/>
        <v>418</v>
      </c>
      <c r="I562" s="122" t="s">
        <v>918</v>
      </c>
      <c r="J562" s="135">
        <v>45303</v>
      </c>
      <c r="K562" s="131" t="s">
        <v>56</v>
      </c>
      <c r="L562" s="132" t="s">
        <v>1528</v>
      </c>
    </row>
    <row r="563" spans="1:12" ht="45">
      <c r="A563" s="140" t="s">
        <v>1541</v>
      </c>
      <c r="B563" s="131" t="s">
        <v>0</v>
      </c>
      <c r="C563" s="133" t="s">
        <v>1341</v>
      </c>
      <c r="D563" s="132" t="s">
        <v>1228</v>
      </c>
      <c r="E563" s="132" t="s">
        <v>493</v>
      </c>
      <c r="F563" s="108">
        <f t="shared" si="11"/>
        <v>220</v>
      </c>
      <c r="G563" s="150" t="s">
        <v>1339</v>
      </c>
      <c r="H563" s="128">
        <f t="shared" si="10"/>
        <v>418</v>
      </c>
      <c r="I563" s="122" t="s">
        <v>918</v>
      </c>
      <c r="J563" s="135">
        <v>45304</v>
      </c>
      <c r="K563" s="131" t="s">
        <v>56</v>
      </c>
      <c r="L563" s="132" t="s">
        <v>1528</v>
      </c>
    </row>
    <row r="564" spans="1:12" ht="45">
      <c r="A564" s="140" t="s">
        <v>1541</v>
      </c>
      <c r="B564" s="131" t="s">
        <v>0</v>
      </c>
      <c r="C564" s="133" t="s">
        <v>1342</v>
      </c>
      <c r="D564" s="132" t="s">
        <v>1228</v>
      </c>
      <c r="E564" s="132" t="s">
        <v>493</v>
      </c>
      <c r="F564" s="108">
        <f t="shared" si="11"/>
        <v>220</v>
      </c>
      <c r="G564" s="150" t="s">
        <v>1339</v>
      </c>
      <c r="H564" s="128">
        <f t="shared" si="10"/>
        <v>418</v>
      </c>
      <c r="I564" s="122" t="s">
        <v>918</v>
      </c>
      <c r="J564" s="135">
        <v>45305</v>
      </c>
      <c r="K564" s="131" t="s">
        <v>56</v>
      </c>
      <c r="L564" s="132" t="s">
        <v>1528</v>
      </c>
    </row>
    <row r="565" spans="1:12" ht="45">
      <c r="A565" s="140" t="s">
        <v>1541</v>
      </c>
      <c r="B565" s="131" t="s">
        <v>0</v>
      </c>
      <c r="C565" s="133" t="s">
        <v>1343</v>
      </c>
      <c r="D565" s="132" t="s">
        <v>1228</v>
      </c>
      <c r="E565" s="132" t="s">
        <v>493</v>
      </c>
      <c r="F565" s="108">
        <f t="shared" si="11"/>
        <v>220</v>
      </c>
      <c r="G565" s="150" t="s">
        <v>1339</v>
      </c>
      <c r="H565" s="128">
        <f t="shared" si="10"/>
        <v>418</v>
      </c>
      <c r="I565" s="122" t="s">
        <v>918</v>
      </c>
      <c r="J565" s="135">
        <v>45306</v>
      </c>
      <c r="K565" s="131" t="s">
        <v>56</v>
      </c>
      <c r="L565" s="132" t="s">
        <v>1528</v>
      </c>
    </row>
    <row r="566" spans="1:12" ht="45">
      <c r="A566" s="140" t="s">
        <v>1541</v>
      </c>
      <c r="B566" s="131" t="s">
        <v>0</v>
      </c>
      <c r="C566" s="133" t="s">
        <v>1344</v>
      </c>
      <c r="D566" s="132" t="s">
        <v>1228</v>
      </c>
      <c r="E566" s="132" t="s">
        <v>493</v>
      </c>
      <c r="F566" s="108">
        <f t="shared" si="11"/>
        <v>220</v>
      </c>
      <c r="G566" s="150" t="s">
        <v>1339</v>
      </c>
      <c r="H566" s="128">
        <f t="shared" si="10"/>
        <v>418</v>
      </c>
      <c r="I566" s="122" t="s">
        <v>918</v>
      </c>
      <c r="J566" s="135">
        <v>45307</v>
      </c>
      <c r="K566" s="131" t="s">
        <v>56</v>
      </c>
      <c r="L566" s="132" t="s">
        <v>1528</v>
      </c>
    </row>
    <row r="567" spans="1:12" ht="45">
      <c r="A567" s="140" t="s">
        <v>1541</v>
      </c>
      <c r="B567" s="131" t="s">
        <v>0</v>
      </c>
      <c r="C567" s="133" t="s">
        <v>1345</v>
      </c>
      <c r="D567" s="132" t="s">
        <v>1228</v>
      </c>
      <c r="E567" s="132" t="s">
        <v>493</v>
      </c>
      <c r="F567" s="108">
        <f t="shared" si="11"/>
        <v>220</v>
      </c>
      <c r="G567" s="150" t="s">
        <v>1339</v>
      </c>
      <c r="H567" s="128">
        <f t="shared" si="10"/>
        <v>418</v>
      </c>
      <c r="I567" s="122" t="s">
        <v>918</v>
      </c>
      <c r="J567" s="135">
        <v>45308</v>
      </c>
      <c r="K567" s="131" t="s">
        <v>56</v>
      </c>
      <c r="L567" s="132" t="s">
        <v>1528</v>
      </c>
    </row>
    <row r="568" spans="1:12" ht="45">
      <c r="A568" s="140" t="s">
        <v>1541</v>
      </c>
      <c r="B568" s="131" t="s">
        <v>0</v>
      </c>
      <c r="C568" s="133" t="s">
        <v>1346</v>
      </c>
      <c r="D568" s="132" t="s">
        <v>1228</v>
      </c>
      <c r="E568" s="132" t="s">
        <v>493</v>
      </c>
      <c r="F568" s="108">
        <f t="shared" si="11"/>
        <v>220</v>
      </c>
      <c r="G568" s="150" t="s">
        <v>1339</v>
      </c>
      <c r="H568" s="128">
        <f t="shared" si="10"/>
        <v>418</v>
      </c>
      <c r="I568" s="122" t="s">
        <v>918</v>
      </c>
      <c r="J568" s="135">
        <v>45309</v>
      </c>
      <c r="K568" s="131" t="s">
        <v>56</v>
      </c>
      <c r="L568" s="132" t="s">
        <v>1528</v>
      </c>
    </row>
    <row r="569" spans="1:12" ht="45">
      <c r="A569" s="140" t="s">
        <v>1541</v>
      </c>
      <c r="B569" s="131" t="s">
        <v>0</v>
      </c>
      <c r="C569" s="133" t="s">
        <v>1347</v>
      </c>
      <c r="D569" s="132" t="s">
        <v>1228</v>
      </c>
      <c r="E569" s="132" t="s">
        <v>493</v>
      </c>
      <c r="F569" s="108">
        <f t="shared" si="11"/>
        <v>220</v>
      </c>
      <c r="G569" s="150" t="s">
        <v>1339</v>
      </c>
      <c r="H569" s="128">
        <f t="shared" si="10"/>
        <v>418</v>
      </c>
      <c r="I569" s="122" t="s">
        <v>918</v>
      </c>
      <c r="J569" s="135">
        <v>45310</v>
      </c>
      <c r="K569" s="131" t="s">
        <v>56</v>
      </c>
      <c r="L569" s="132" t="s">
        <v>1528</v>
      </c>
    </row>
    <row r="570" spans="1:12" ht="45">
      <c r="A570" s="140" t="s">
        <v>1541</v>
      </c>
      <c r="B570" s="131" t="s">
        <v>0</v>
      </c>
      <c r="C570" s="133" t="s">
        <v>1348</v>
      </c>
      <c r="D570" s="132" t="s">
        <v>1228</v>
      </c>
      <c r="E570" s="132" t="s">
        <v>493</v>
      </c>
      <c r="F570" s="108">
        <f t="shared" si="11"/>
        <v>220</v>
      </c>
      <c r="G570" s="150" t="s">
        <v>1339</v>
      </c>
      <c r="H570" s="128">
        <f t="shared" si="10"/>
        <v>418</v>
      </c>
      <c r="I570" s="122" t="s">
        <v>918</v>
      </c>
      <c r="J570" s="135">
        <v>45311</v>
      </c>
      <c r="K570" s="131" t="s">
        <v>56</v>
      </c>
      <c r="L570" s="132" t="s">
        <v>1528</v>
      </c>
    </row>
    <row r="571" spans="1:12" ht="45">
      <c r="A571" s="140" t="s">
        <v>1541</v>
      </c>
      <c r="B571" s="131" t="s">
        <v>0</v>
      </c>
      <c r="C571" s="133" t="s">
        <v>1349</v>
      </c>
      <c r="D571" s="132" t="s">
        <v>1228</v>
      </c>
      <c r="E571" s="132" t="s">
        <v>493</v>
      </c>
      <c r="F571" s="108">
        <f t="shared" si="11"/>
        <v>220</v>
      </c>
      <c r="G571" s="150" t="s">
        <v>1339</v>
      </c>
      <c r="H571" s="128">
        <f t="shared" si="10"/>
        <v>418</v>
      </c>
      <c r="I571" s="122" t="s">
        <v>918</v>
      </c>
      <c r="J571" s="135">
        <v>45312</v>
      </c>
      <c r="K571" s="131" t="s">
        <v>56</v>
      </c>
      <c r="L571" s="132" t="s">
        <v>1528</v>
      </c>
    </row>
    <row r="572" spans="1:12" ht="45">
      <c r="A572" s="140" t="s">
        <v>1541</v>
      </c>
      <c r="B572" s="131" t="s">
        <v>0</v>
      </c>
      <c r="C572" s="133" t="s">
        <v>1350</v>
      </c>
      <c r="D572" s="132" t="s">
        <v>1228</v>
      </c>
      <c r="E572" s="132" t="s">
        <v>493</v>
      </c>
      <c r="F572" s="108">
        <f t="shared" si="11"/>
        <v>220</v>
      </c>
      <c r="G572" s="150" t="s">
        <v>1339</v>
      </c>
      <c r="H572" s="128">
        <f t="shared" si="10"/>
        <v>418</v>
      </c>
      <c r="I572" s="122" t="s">
        <v>918</v>
      </c>
      <c r="J572" s="135">
        <v>45313</v>
      </c>
      <c r="K572" s="131" t="s">
        <v>56</v>
      </c>
      <c r="L572" s="132" t="s">
        <v>1528</v>
      </c>
    </row>
    <row r="573" spans="1:12" ht="45">
      <c r="A573" s="140" t="s">
        <v>1541</v>
      </c>
      <c r="B573" s="131" t="s">
        <v>0</v>
      </c>
      <c r="C573" s="133" t="s">
        <v>1351</v>
      </c>
      <c r="D573" s="132" t="s">
        <v>1228</v>
      </c>
      <c r="E573" s="132" t="s">
        <v>493</v>
      </c>
      <c r="F573" s="108">
        <f t="shared" si="11"/>
        <v>220</v>
      </c>
      <c r="G573" s="150" t="s">
        <v>1339</v>
      </c>
      <c r="H573" s="128">
        <f t="shared" si="10"/>
        <v>418</v>
      </c>
      <c r="I573" s="122" t="s">
        <v>918</v>
      </c>
      <c r="J573" s="135">
        <v>45314</v>
      </c>
      <c r="K573" s="131" t="s">
        <v>56</v>
      </c>
      <c r="L573" s="132" t="s">
        <v>1528</v>
      </c>
    </row>
    <row r="574" spans="1:12" ht="45">
      <c r="A574" s="140" t="s">
        <v>1541</v>
      </c>
      <c r="B574" s="131" t="s">
        <v>0</v>
      </c>
      <c r="C574" s="133" t="s">
        <v>1352</v>
      </c>
      <c r="D574" s="132" t="s">
        <v>1228</v>
      </c>
      <c r="E574" s="132" t="s">
        <v>493</v>
      </c>
      <c r="F574" s="108">
        <f t="shared" si="11"/>
        <v>220</v>
      </c>
      <c r="G574" s="150" t="s">
        <v>1339</v>
      </c>
      <c r="H574" s="128">
        <f t="shared" si="10"/>
        <v>418</v>
      </c>
      <c r="I574" s="122" t="s">
        <v>918</v>
      </c>
      <c r="J574" s="135">
        <v>45315</v>
      </c>
      <c r="K574" s="131" t="s">
        <v>56</v>
      </c>
      <c r="L574" s="132" t="s">
        <v>1528</v>
      </c>
    </row>
    <row r="575" spans="1:12" ht="45">
      <c r="A575" s="140" t="s">
        <v>1541</v>
      </c>
      <c r="B575" s="131" t="s">
        <v>0</v>
      </c>
      <c r="C575" s="133" t="s">
        <v>1353</v>
      </c>
      <c r="D575" s="132" t="s">
        <v>1228</v>
      </c>
      <c r="E575" s="132" t="s">
        <v>493</v>
      </c>
      <c r="F575" s="108">
        <f t="shared" si="11"/>
        <v>220</v>
      </c>
      <c r="G575" s="150" t="s">
        <v>1339</v>
      </c>
      <c r="H575" s="128">
        <f t="shared" si="10"/>
        <v>418</v>
      </c>
      <c r="I575" s="122" t="s">
        <v>918</v>
      </c>
      <c r="J575" s="135">
        <v>45316</v>
      </c>
      <c r="K575" s="131" t="s">
        <v>56</v>
      </c>
      <c r="L575" s="132" t="s">
        <v>1528</v>
      </c>
    </row>
    <row r="576" spans="1:12" ht="45">
      <c r="A576" s="140" t="s">
        <v>1541</v>
      </c>
      <c r="B576" s="131" t="s">
        <v>0</v>
      </c>
      <c r="C576" s="133" t="s">
        <v>1354</v>
      </c>
      <c r="D576" s="132" t="s">
        <v>1228</v>
      </c>
      <c r="E576" s="132" t="s">
        <v>493</v>
      </c>
      <c r="F576" s="108">
        <f t="shared" si="11"/>
        <v>220</v>
      </c>
      <c r="G576" s="150" t="s">
        <v>1339</v>
      </c>
      <c r="H576" s="128">
        <f t="shared" si="10"/>
        <v>418</v>
      </c>
      <c r="I576" s="122" t="s">
        <v>918</v>
      </c>
      <c r="J576" s="135">
        <v>45317</v>
      </c>
      <c r="K576" s="131" t="s">
        <v>56</v>
      </c>
      <c r="L576" s="132" t="s">
        <v>1528</v>
      </c>
    </row>
    <row r="577" spans="1:12" ht="45">
      <c r="A577" s="140" t="s">
        <v>1541</v>
      </c>
      <c r="B577" s="131" t="s">
        <v>0</v>
      </c>
      <c r="C577" s="133" t="s">
        <v>1355</v>
      </c>
      <c r="D577" s="132" t="s">
        <v>1228</v>
      </c>
      <c r="E577" s="132" t="s">
        <v>493</v>
      </c>
      <c r="F577" s="108">
        <f t="shared" si="11"/>
        <v>220</v>
      </c>
      <c r="G577" s="150" t="s">
        <v>1339</v>
      </c>
      <c r="H577" s="128">
        <f t="shared" si="10"/>
        <v>418</v>
      </c>
      <c r="I577" s="122" t="s">
        <v>918</v>
      </c>
      <c r="J577" s="135">
        <v>45318</v>
      </c>
      <c r="K577" s="131" t="s">
        <v>56</v>
      </c>
      <c r="L577" s="132" t="s">
        <v>1528</v>
      </c>
    </row>
    <row r="578" spans="1:12" ht="45">
      <c r="A578" s="140" t="s">
        <v>1541</v>
      </c>
      <c r="B578" s="131" t="s">
        <v>0</v>
      </c>
      <c r="C578" s="133" t="s">
        <v>1356</v>
      </c>
      <c r="D578" s="132" t="s">
        <v>1228</v>
      </c>
      <c r="E578" s="132" t="s">
        <v>493</v>
      </c>
      <c r="F578" s="108">
        <f t="shared" si="11"/>
        <v>220</v>
      </c>
      <c r="G578" s="150" t="s">
        <v>1339</v>
      </c>
      <c r="H578" s="128">
        <f t="shared" si="10"/>
        <v>418</v>
      </c>
      <c r="I578" s="122" t="s">
        <v>918</v>
      </c>
      <c r="J578" s="135">
        <v>45319</v>
      </c>
      <c r="K578" s="131" t="s">
        <v>56</v>
      </c>
      <c r="L578" s="132" t="s">
        <v>1528</v>
      </c>
    </row>
    <row r="579" spans="1:12" ht="45">
      <c r="A579" s="140" t="s">
        <v>1541</v>
      </c>
      <c r="B579" s="131" t="s">
        <v>0</v>
      </c>
      <c r="C579" s="133" t="s">
        <v>1357</v>
      </c>
      <c r="D579" s="132" t="s">
        <v>1228</v>
      </c>
      <c r="E579" s="132" t="s">
        <v>493</v>
      </c>
      <c r="F579" s="108">
        <f t="shared" si="11"/>
        <v>220</v>
      </c>
      <c r="G579" s="150" t="s">
        <v>1339</v>
      </c>
      <c r="H579" s="128">
        <f t="shared" si="10"/>
        <v>418</v>
      </c>
      <c r="I579" s="122" t="s">
        <v>918</v>
      </c>
      <c r="J579" s="135">
        <v>45320</v>
      </c>
      <c r="K579" s="131" t="s">
        <v>56</v>
      </c>
      <c r="L579" s="132" t="s">
        <v>1528</v>
      </c>
    </row>
    <row r="580" spans="1:12" ht="45">
      <c r="A580" s="140" t="s">
        <v>1541</v>
      </c>
      <c r="B580" s="131" t="s">
        <v>0</v>
      </c>
      <c r="C580" s="133" t="s">
        <v>1358</v>
      </c>
      <c r="D580" s="95" t="s">
        <v>1228</v>
      </c>
      <c r="E580" s="132" t="s">
        <v>493</v>
      </c>
      <c r="F580" s="108">
        <f>20+300</f>
        <v>320</v>
      </c>
      <c r="G580" s="150" t="s">
        <v>1359</v>
      </c>
      <c r="H580" s="128">
        <f t="shared" si="10"/>
        <v>1440</v>
      </c>
      <c r="I580" s="122" t="s">
        <v>918</v>
      </c>
      <c r="J580" s="135">
        <v>45321</v>
      </c>
      <c r="K580" s="131" t="s">
        <v>56</v>
      </c>
      <c r="L580" s="132" t="s">
        <v>1528</v>
      </c>
    </row>
    <row r="581" spans="1:12" ht="45">
      <c r="A581" s="140" t="s">
        <v>1541</v>
      </c>
      <c r="B581" s="131" t="s">
        <v>0</v>
      </c>
      <c r="C581" s="133" t="s">
        <v>1360</v>
      </c>
      <c r="D581" s="95" t="s">
        <v>1228</v>
      </c>
      <c r="E581" s="132" t="s">
        <v>493</v>
      </c>
      <c r="F581" s="108">
        <f>20+300</f>
        <v>320</v>
      </c>
      <c r="G581" s="150" t="s">
        <v>1359</v>
      </c>
      <c r="H581" s="128">
        <f t="shared" si="10"/>
        <v>1440</v>
      </c>
      <c r="I581" s="122" t="s">
        <v>918</v>
      </c>
      <c r="J581" s="135">
        <v>45322</v>
      </c>
      <c r="K581" s="131" t="s">
        <v>56</v>
      </c>
      <c r="L581" s="132" t="s">
        <v>1528</v>
      </c>
    </row>
    <row r="582" spans="1:12" ht="45">
      <c r="A582" s="140" t="s">
        <v>1541</v>
      </c>
      <c r="B582" s="131" t="s">
        <v>0</v>
      </c>
      <c r="C582" s="133" t="s">
        <v>1361</v>
      </c>
      <c r="D582" s="95" t="s">
        <v>1228</v>
      </c>
      <c r="E582" s="132" t="s">
        <v>493</v>
      </c>
      <c r="F582" s="108">
        <f>213+300</f>
        <v>513</v>
      </c>
      <c r="G582" s="150" t="s">
        <v>1359</v>
      </c>
      <c r="H582" s="128">
        <f t="shared" si="10"/>
        <v>2308.5</v>
      </c>
      <c r="I582" s="122" t="s">
        <v>918</v>
      </c>
      <c r="J582" s="135">
        <v>45292</v>
      </c>
      <c r="K582" s="131" t="s">
        <v>56</v>
      </c>
      <c r="L582" s="132" t="s">
        <v>1528</v>
      </c>
    </row>
    <row r="583" spans="1:12" ht="45">
      <c r="A583" s="140" t="s">
        <v>1541</v>
      </c>
      <c r="B583" s="131" t="s">
        <v>0</v>
      </c>
      <c r="C583" s="133" t="s">
        <v>1362</v>
      </c>
      <c r="D583" s="95" t="s">
        <v>1228</v>
      </c>
      <c r="E583" s="132" t="s">
        <v>493</v>
      </c>
      <c r="F583" s="108">
        <f>211+300</f>
        <v>511</v>
      </c>
      <c r="G583" s="150" t="s">
        <v>1359</v>
      </c>
      <c r="H583" s="128">
        <f t="shared" si="10"/>
        <v>2299.5</v>
      </c>
      <c r="I583" s="122" t="s">
        <v>918</v>
      </c>
      <c r="J583" s="135">
        <v>45292</v>
      </c>
      <c r="K583" s="131" t="s">
        <v>56</v>
      </c>
      <c r="L583" s="132" t="s">
        <v>1528</v>
      </c>
    </row>
    <row r="584" spans="1:12" ht="45">
      <c r="A584" s="140" t="s">
        <v>1541</v>
      </c>
      <c r="B584" s="131" t="s">
        <v>0</v>
      </c>
      <c r="C584" s="133" t="s">
        <v>1363</v>
      </c>
      <c r="D584" s="95" t="s">
        <v>1228</v>
      </c>
      <c r="E584" s="132" t="s">
        <v>493</v>
      </c>
      <c r="F584" s="108">
        <f>6+300</f>
        <v>306</v>
      </c>
      <c r="G584" s="150" t="s">
        <v>1359</v>
      </c>
      <c r="H584" s="128">
        <f t="shared" si="10"/>
        <v>1377</v>
      </c>
      <c r="I584" s="122" t="s">
        <v>918</v>
      </c>
      <c r="J584" s="135">
        <v>45293</v>
      </c>
      <c r="K584" s="131" t="s">
        <v>56</v>
      </c>
      <c r="L584" s="132" t="s">
        <v>1528</v>
      </c>
    </row>
    <row r="585" spans="1:12" ht="45">
      <c r="A585" s="140" t="s">
        <v>1541</v>
      </c>
      <c r="B585" s="131" t="s">
        <v>0</v>
      </c>
      <c r="C585" s="133" t="s">
        <v>1364</v>
      </c>
      <c r="D585" s="95" t="s">
        <v>1228</v>
      </c>
      <c r="E585" s="132" t="s">
        <v>493</v>
      </c>
      <c r="F585" s="108">
        <f>23+300</f>
        <v>323</v>
      </c>
      <c r="G585" s="150" t="s">
        <v>1359</v>
      </c>
      <c r="H585" s="128">
        <f t="shared" si="10"/>
        <v>1453.5</v>
      </c>
      <c r="I585" s="122" t="s">
        <v>918</v>
      </c>
      <c r="J585" s="135">
        <v>45294</v>
      </c>
      <c r="K585" s="131" t="s">
        <v>56</v>
      </c>
      <c r="L585" s="132" t="s">
        <v>1528</v>
      </c>
    </row>
    <row r="586" spans="1:12" ht="45">
      <c r="A586" s="140" t="s">
        <v>1541</v>
      </c>
      <c r="B586" s="131" t="s">
        <v>0</v>
      </c>
      <c r="C586" s="133" t="s">
        <v>1365</v>
      </c>
      <c r="D586" s="95" t="s">
        <v>1228</v>
      </c>
      <c r="E586" s="132" t="s">
        <v>493</v>
      </c>
      <c r="F586" s="108">
        <f>300+39</f>
        <v>339</v>
      </c>
      <c r="G586" s="150" t="s">
        <v>1359</v>
      </c>
      <c r="H586" s="128">
        <f t="shared" si="10"/>
        <v>1525.5</v>
      </c>
      <c r="I586" s="122" t="s">
        <v>918</v>
      </c>
      <c r="J586" s="135">
        <v>45295</v>
      </c>
      <c r="K586" s="131" t="s">
        <v>56</v>
      </c>
      <c r="L586" s="132" t="s">
        <v>1528</v>
      </c>
    </row>
    <row r="587" spans="1:12" ht="45">
      <c r="A587" s="140" t="s">
        <v>1541</v>
      </c>
      <c r="B587" s="131" t="s">
        <v>0</v>
      </c>
      <c r="C587" s="133" t="s">
        <v>1366</v>
      </c>
      <c r="D587" s="95" t="s">
        <v>1228</v>
      </c>
      <c r="E587" s="132" t="s">
        <v>493</v>
      </c>
      <c r="F587" s="108">
        <f>3+300</f>
        <v>303</v>
      </c>
      <c r="G587" s="150" t="s">
        <v>1367</v>
      </c>
      <c r="H587" s="128">
        <f t="shared" si="10"/>
        <v>1363.5</v>
      </c>
      <c r="I587" s="122" t="s">
        <v>918</v>
      </c>
      <c r="J587" s="135">
        <v>45296</v>
      </c>
      <c r="K587" s="131" t="s">
        <v>56</v>
      </c>
      <c r="L587" s="132" t="s">
        <v>1528</v>
      </c>
    </row>
    <row r="588" spans="1:12" ht="45">
      <c r="A588" s="140" t="s">
        <v>1541</v>
      </c>
      <c r="B588" s="131" t="s">
        <v>0</v>
      </c>
      <c r="C588" s="133" t="s">
        <v>1368</v>
      </c>
      <c r="D588" s="95" t="s">
        <v>1228</v>
      </c>
      <c r="E588" s="132" t="s">
        <v>493</v>
      </c>
      <c r="F588" s="108">
        <f>17+300</f>
        <v>317</v>
      </c>
      <c r="G588" s="150" t="s">
        <v>1367</v>
      </c>
      <c r="H588" s="128">
        <f t="shared" si="10"/>
        <v>1426.5</v>
      </c>
      <c r="I588" s="122" t="s">
        <v>918</v>
      </c>
      <c r="J588" s="135">
        <v>45297</v>
      </c>
      <c r="K588" s="131" t="s">
        <v>56</v>
      </c>
      <c r="L588" s="132" t="s">
        <v>1528</v>
      </c>
    </row>
    <row r="589" spans="1:12" ht="30">
      <c r="A589" s="140" t="s">
        <v>1541</v>
      </c>
      <c r="B589" s="131" t="s">
        <v>0</v>
      </c>
      <c r="C589" s="133" t="s">
        <v>1369</v>
      </c>
      <c r="D589" s="95" t="s">
        <v>1228</v>
      </c>
      <c r="E589" s="132" t="s">
        <v>493</v>
      </c>
      <c r="F589" s="108">
        <f>76+100</f>
        <v>176</v>
      </c>
      <c r="G589" s="150" t="s">
        <v>1370</v>
      </c>
      <c r="H589" s="128">
        <f t="shared" si="10"/>
        <v>2992</v>
      </c>
      <c r="I589" s="122" t="s">
        <v>918</v>
      </c>
      <c r="J589" s="135">
        <v>45298</v>
      </c>
      <c r="K589" s="131" t="s">
        <v>56</v>
      </c>
      <c r="L589" s="132" t="s">
        <v>1528</v>
      </c>
    </row>
    <row r="590" spans="1:12" ht="30">
      <c r="A590" s="140" t="s">
        <v>1541</v>
      </c>
      <c r="B590" s="131" t="s">
        <v>0</v>
      </c>
      <c r="C590" s="133" t="s">
        <v>1371</v>
      </c>
      <c r="D590" s="95" t="s">
        <v>1228</v>
      </c>
      <c r="E590" s="132" t="s">
        <v>493</v>
      </c>
      <c r="F590" s="108">
        <f>4+100</f>
        <v>104</v>
      </c>
      <c r="G590" s="150" t="s">
        <v>1370</v>
      </c>
      <c r="H590" s="128">
        <f t="shared" si="10"/>
        <v>1768</v>
      </c>
      <c r="I590" s="122" t="s">
        <v>918</v>
      </c>
      <c r="J590" s="135">
        <v>45299</v>
      </c>
      <c r="K590" s="131" t="s">
        <v>56</v>
      </c>
      <c r="L590" s="132" t="s">
        <v>1528</v>
      </c>
    </row>
    <row r="591" spans="1:12" ht="30">
      <c r="A591" s="140" t="s">
        <v>1541</v>
      </c>
      <c r="B591" s="131" t="s">
        <v>0</v>
      </c>
      <c r="C591" s="133" t="s">
        <v>1372</v>
      </c>
      <c r="D591" s="95" t="s">
        <v>1228</v>
      </c>
      <c r="E591" s="132" t="s">
        <v>1229</v>
      </c>
      <c r="F591" s="108">
        <f>20+225</f>
        <v>245</v>
      </c>
      <c r="G591" s="150" t="s">
        <v>1373</v>
      </c>
      <c r="H591" s="128">
        <f t="shared" si="10"/>
        <v>661.5</v>
      </c>
      <c r="I591" s="122" t="s">
        <v>918</v>
      </c>
      <c r="J591" s="135">
        <v>45300</v>
      </c>
      <c r="K591" s="131" t="s">
        <v>56</v>
      </c>
      <c r="L591" s="132" t="s">
        <v>1528</v>
      </c>
    </row>
    <row r="592" spans="1:12">
      <c r="A592" s="140" t="s">
        <v>1541</v>
      </c>
      <c r="B592" s="131" t="s">
        <v>0</v>
      </c>
      <c r="C592" s="133" t="s">
        <v>1374</v>
      </c>
      <c r="D592" s="132" t="s">
        <v>1375</v>
      </c>
      <c r="E592" s="132" t="s">
        <v>493</v>
      </c>
      <c r="F592" s="108">
        <f>60+8</f>
        <v>68</v>
      </c>
      <c r="G592" s="150" t="s">
        <v>1376</v>
      </c>
      <c r="H592" s="128">
        <f t="shared" si="10"/>
        <v>2856</v>
      </c>
      <c r="I592" s="122" t="s">
        <v>918</v>
      </c>
      <c r="J592" s="134">
        <v>45292</v>
      </c>
      <c r="K592" s="131" t="s">
        <v>56</v>
      </c>
      <c r="L592" s="132" t="s">
        <v>1528</v>
      </c>
    </row>
    <row r="593" spans="1:12" ht="30">
      <c r="A593" s="140" t="s">
        <v>1541</v>
      </c>
      <c r="B593" s="131" t="s">
        <v>0</v>
      </c>
      <c r="C593" s="133" t="s">
        <v>1377</v>
      </c>
      <c r="D593" s="132" t="s">
        <v>1378</v>
      </c>
      <c r="E593" s="132" t="s">
        <v>493</v>
      </c>
      <c r="F593" s="108">
        <f>70+50</f>
        <v>120</v>
      </c>
      <c r="G593" s="150" t="s">
        <v>1379</v>
      </c>
      <c r="H593" s="128">
        <f t="shared" si="10"/>
        <v>1053.5999999999999</v>
      </c>
      <c r="I593" s="122" t="s">
        <v>918</v>
      </c>
      <c r="J593" s="134">
        <v>45292</v>
      </c>
      <c r="K593" s="131" t="s">
        <v>56</v>
      </c>
      <c r="L593" s="132" t="s">
        <v>1528</v>
      </c>
    </row>
    <row r="594" spans="1:12" ht="30">
      <c r="A594" s="140" t="s">
        <v>1541</v>
      </c>
      <c r="B594" s="131" t="s">
        <v>0</v>
      </c>
      <c r="C594" s="133" t="s">
        <v>1380</v>
      </c>
      <c r="D594" s="95" t="s">
        <v>1228</v>
      </c>
      <c r="E594" s="132" t="s">
        <v>1229</v>
      </c>
      <c r="F594" s="108">
        <v>10</v>
      </c>
      <c r="G594" s="150" t="s">
        <v>1381</v>
      </c>
      <c r="H594" s="128">
        <f t="shared" si="10"/>
        <v>114</v>
      </c>
      <c r="I594" s="122" t="s">
        <v>918</v>
      </c>
      <c r="J594" s="134">
        <v>45293</v>
      </c>
      <c r="K594" s="131" t="s">
        <v>56</v>
      </c>
      <c r="L594" s="132" t="s">
        <v>1528</v>
      </c>
    </row>
    <row r="595" spans="1:12" ht="30">
      <c r="A595" s="140" t="s">
        <v>1541</v>
      </c>
      <c r="B595" s="131" t="s">
        <v>0</v>
      </c>
      <c r="C595" s="133" t="s">
        <v>1382</v>
      </c>
      <c r="D595" s="132" t="s">
        <v>1378</v>
      </c>
      <c r="E595" s="132" t="s">
        <v>1229</v>
      </c>
      <c r="F595" s="108">
        <f>20+2</f>
        <v>22</v>
      </c>
      <c r="G595" s="150" t="s">
        <v>1383</v>
      </c>
      <c r="H595" s="128">
        <f t="shared" si="10"/>
        <v>484</v>
      </c>
      <c r="I595" s="122" t="s">
        <v>918</v>
      </c>
      <c r="J595" s="134">
        <v>45294</v>
      </c>
      <c r="K595" s="131" t="s">
        <v>56</v>
      </c>
      <c r="L595" s="132" t="s">
        <v>1528</v>
      </c>
    </row>
    <row r="596" spans="1:12" ht="30">
      <c r="A596" s="140" t="s">
        <v>1541</v>
      </c>
      <c r="B596" s="131" t="s">
        <v>0</v>
      </c>
      <c r="C596" s="133" t="s">
        <v>1384</v>
      </c>
      <c r="D596" s="95" t="s">
        <v>1228</v>
      </c>
      <c r="E596" s="132" t="s">
        <v>1229</v>
      </c>
      <c r="F596" s="108">
        <f>20+30</f>
        <v>50</v>
      </c>
      <c r="G596" s="150" t="s">
        <v>1359</v>
      </c>
      <c r="H596" s="128">
        <f t="shared" si="10"/>
        <v>225</v>
      </c>
      <c r="I596" s="122" t="s">
        <v>918</v>
      </c>
      <c r="J596" s="134">
        <v>45295</v>
      </c>
      <c r="K596" s="131" t="s">
        <v>56</v>
      </c>
      <c r="L596" s="132" t="s">
        <v>1528</v>
      </c>
    </row>
    <row r="597" spans="1:12" ht="30">
      <c r="A597" s="140" t="s">
        <v>1541</v>
      </c>
      <c r="B597" s="131" t="s">
        <v>0</v>
      </c>
      <c r="C597" s="133" t="s">
        <v>1385</v>
      </c>
      <c r="D597" s="132" t="s">
        <v>1378</v>
      </c>
      <c r="E597" s="132" t="s">
        <v>493</v>
      </c>
      <c r="F597" s="108">
        <f>70+2</f>
        <v>72</v>
      </c>
      <c r="G597" s="150" t="s">
        <v>1386</v>
      </c>
      <c r="H597" s="128">
        <f t="shared" si="10"/>
        <v>611.28</v>
      </c>
      <c r="I597" s="122" t="s">
        <v>918</v>
      </c>
      <c r="J597" s="134">
        <v>45292</v>
      </c>
      <c r="K597" s="131" t="s">
        <v>56</v>
      </c>
      <c r="L597" s="132" t="s">
        <v>1528</v>
      </c>
    </row>
    <row r="598" spans="1:12" ht="30">
      <c r="A598" s="140" t="s">
        <v>1541</v>
      </c>
      <c r="B598" s="131" t="s">
        <v>0</v>
      </c>
      <c r="C598" s="133" t="s">
        <v>1387</v>
      </c>
      <c r="D598" s="132" t="s">
        <v>1378</v>
      </c>
      <c r="E598" s="132" t="s">
        <v>493</v>
      </c>
      <c r="F598" s="108">
        <f>300+40</f>
        <v>340</v>
      </c>
      <c r="G598" s="150" t="s">
        <v>1388</v>
      </c>
      <c r="H598" s="128">
        <f t="shared" si="10"/>
        <v>850</v>
      </c>
      <c r="I598" s="122" t="s">
        <v>918</v>
      </c>
      <c r="J598" s="134">
        <v>45293</v>
      </c>
      <c r="K598" s="131" t="s">
        <v>56</v>
      </c>
      <c r="L598" s="132" t="s">
        <v>1528</v>
      </c>
    </row>
    <row r="599" spans="1:12" ht="30">
      <c r="A599" s="140" t="s">
        <v>1541</v>
      </c>
      <c r="B599" s="131" t="s">
        <v>0</v>
      </c>
      <c r="C599" s="133" t="s">
        <v>1389</v>
      </c>
      <c r="D599" s="132" t="s">
        <v>1378</v>
      </c>
      <c r="E599" s="132" t="s">
        <v>493</v>
      </c>
      <c r="F599" s="108">
        <f>40+10</f>
        <v>50</v>
      </c>
      <c r="G599" s="150" t="s">
        <v>1390</v>
      </c>
      <c r="H599" s="128">
        <f t="shared" si="10"/>
        <v>540</v>
      </c>
      <c r="I599" s="122" t="s">
        <v>918</v>
      </c>
      <c r="J599" s="134">
        <v>45294</v>
      </c>
      <c r="K599" s="131" t="s">
        <v>56</v>
      </c>
      <c r="L599" s="132" t="s">
        <v>1528</v>
      </c>
    </row>
    <row r="600" spans="1:12" ht="30">
      <c r="A600" s="140" t="s">
        <v>1541</v>
      </c>
      <c r="B600" s="131" t="s">
        <v>0</v>
      </c>
      <c r="C600" s="133" t="s">
        <v>1391</v>
      </c>
      <c r="D600" s="132" t="s">
        <v>1378</v>
      </c>
      <c r="E600" s="132" t="s">
        <v>1229</v>
      </c>
      <c r="F600" s="108">
        <f>900+4</f>
        <v>904</v>
      </c>
      <c r="G600" s="150" t="s">
        <v>1307</v>
      </c>
      <c r="H600" s="128">
        <f t="shared" si="10"/>
        <v>3164</v>
      </c>
      <c r="I600" s="122" t="s">
        <v>918</v>
      </c>
      <c r="J600" s="134">
        <v>45292</v>
      </c>
      <c r="K600" s="131" t="s">
        <v>56</v>
      </c>
      <c r="L600" s="132" t="s">
        <v>1528</v>
      </c>
    </row>
    <row r="601" spans="1:12">
      <c r="A601" s="140" t="s">
        <v>1541</v>
      </c>
      <c r="B601" s="131" t="s">
        <v>0</v>
      </c>
      <c r="C601" s="133" t="s">
        <v>1392</v>
      </c>
      <c r="D601" s="132" t="s">
        <v>1378</v>
      </c>
      <c r="E601" s="132" t="s">
        <v>1238</v>
      </c>
      <c r="F601" s="108">
        <f>100+40</f>
        <v>140</v>
      </c>
      <c r="G601" s="150" t="s">
        <v>1393</v>
      </c>
      <c r="H601" s="128">
        <f t="shared" si="10"/>
        <v>700</v>
      </c>
      <c r="I601" s="122" t="s">
        <v>918</v>
      </c>
      <c r="J601" s="134">
        <v>45293</v>
      </c>
      <c r="K601" s="131" t="s">
        <v>56</v>
      </c>
      <c r="L601" s="132" t="s">
        <v>1528</v>
      </c>
    </row>
    <row r="602" spans="1:12">
      <c r="A602" s="140" t="s">
        <v>1541</v>
      </c>
      <c r="B602" s="131" t="s">
        <v>0</v>
      </c>
      <c r="C602" s="133" t="s">
        <v>1394</v>
      </c>
      <c r="D602" s="132" t="s">
        <v>1378</v>
      </c>
      <c r="E602" s="132" t="s">
        <v>493</v>
      </c>
      <c r="F602" s="108">
        <f>100+40</f>
        <v>140</v>
      </c>
      <c r="G602" s="150" t="s">
        <v>1359</v>
      </c>
      <c r="H602" s="128">
        <f t="shared" si="10"/>
        <v>630</v>
      </c>
      <c r="I602" s="122" t="s">
        <v>918</v>
      </c>
      <c r="J602" s="134">
        <v>45294</v>
      </c>
      <c r="K602" s="131" t="s">
        <v>56</v>
      </c>
      <c r="L602" s="132" t="s">
        <v>1528</v>
      </c>
    </row>
    <row r="603" spans="1:12" ht="30">
      <c r="A603" s="140" t="s">
        <v>1541</v>
      </c>
      <c r="B603" s="131" t="s">
        <v>0</v>
      </c>
      <c r="C603" s="133" t="s">
        <v>1395</v>
      </c>
      <c r="D603" s="132" t="s">
        <v>1378</v>
      </c>
      <c r="E603" s="132" t="s">
        <v>493</v>
      </c>
      <c r="F603" s="108">
        <f>200+40</f>
        <v>240</v>
      </c>
      <c r="G603" s="150" t="s">
        <v>1396</v>
      </c>
      <c r="H603" s="128">
        <f t="shared" si="10"/>
        <v>304.8</v>
      </c>
      <c r="I603" s="122" t="s">
        <v>918</v>
      </c>
      <c r="J603" s="134">
        <v>45295</v>
      </c>
      <c r="K603" s="131" t="s">
        <v>56</v>
      </c>
      <c r="L603" s="132" t="s">
        <v>1528</v>
      </c>
    </row>
    <row r="604" spans="1:12">
      <c r="A604" s="140" t="s">
        <v>1541</v>
      </c>
      <c r="B604" s="131" t="s">
        <v>0</v>
      </c>
      <c r="C604" s="133" t="s">
        <v>1397</v>
      </c>
      <c r="D604" s="132" t="s">
        <v>1378</v>
      </c>
      <c r="E604" s="132" t="s">
        <v>493</v>
      </c>
      <c r="F604" s="108">
        <f>10+10</f>
        <v>20</v>
      </c>
      <c r="G604" s="150" t="s">
        <v>1398</v>
      </c>
      <c r="H604" s="128">
        <f t="shared" si="10"/>
        <v>1140</v>
      </c>
      <c r="I604" s="122" t="s">
        <v>918</v>
      </c>
      <c r="J604" s="134">
        <v>45296</v>
      </c>
      <c r="K604" s="131" t="s">
        <v>56</v>
      </c>
      <c r="L604" s="132" t="s">
        <v>1528</v>
      </c>
    </row>
    <row r="605" spans="1:12" ht="45">
      <c r="A605" s="140" t="s">
        <v>1541</v>
      </c>
      <c r="B605" s="131" t="s">
        <v>0</v>
      </c>
      <c r="C605" s="133" t="s">
        <v>1399</v>
      </c>
      <c r="D605" s="132" t="s">
        <v>1378</v>
      </c>
      <c r="E605" s="132" t="s">
        <v>1238</v>
      </c>
      <c r="F605" s="108">
        <f>10+80</f>
        <v>90</v>
      </c>
      <c r="G605" s="150" t="s">
        <v>1278</v>
      </c>
      <c r="H605" s="128">
        <f t="shared" si="10"/>
        <v>90</v>
      </c>
      <c r="I605" s="122" t="s">
        <v>918</v>
      </c>
      <c r="J605" s="134">
        <v>45297</v>
      </c>
      <c r="K605" s="131" t="s">
        <v>56</v>
      </c>
      <c r="L605" s="132" t="s">
        <v>1528</v>
      </c>
    </row>
    <row r="606" spans="1:12" ht="45">
      <c r="A606" s="140" t="s">
        <v>1541</v>
      </c>
      <c r="B606" s="131" t="s">
        <v>0</v>
      </c>
      <c r="C606" s="133" t="s">
        <v>1400</v>
      </c>
      <c r="D606" s="132" t="s">
        <v>1378</v>
      </c>
      <c r="E606" s="132" t="s">
        <v>1238</v>
      </c>
      <c r="F606" s="108">
        <f>10+80</f>
        <v>90</v>
      </c>
      <c r="G606" s="150" t="s">
        <v>1278</v>
      </c>
      <c r="H606" s="128">
        <f t="shared" si="10"/>
        <v>90</v>
      </c>
      <c r="I606" s="122" t="s">
        <v>918</v>
      </c>
      <c r="J606" s="134">
        <v>45292</v>
      </c>
      <c r="K606" s="131" t="s">
        <v>56</v>
      </c>
      <c r="L606" s="132" t="s">
        <v>1528</v>
      </c>
    </row>
    <row r="607" spans="1:12" ht="45">
      <c r="A607" s="140" t="s">
        <v>1541</v>
      </c>
      <c r="B607" s="131" t="s">
        <v>0</v>
      </c>
      <c r="C607" s="133" t="s">
        <v>1401</v>
      </c>
      <c r="D607" s="132" t="s">
        <v>1378</v>
      </c>
      <c r="E607" s="132" t="s">
        <v>1238</v>
      </c>
      <c r="F607" s="108">
        <f t="shared" ref="F607:F610" si="12">10+80</f>
        <v>90</v>
      </c>
      <c r="G607" s="150" t="s">
        <v>1278</v>
      </c>
      <c r="H607" s="128">
        <f t="shared" si="10"/>
        <v>90</v>
      </c>
      <c r="I607" s="122" t="s">
        <v>918</v>
      </c>
      <c r="J607" s="134">
        <v>45292</v>
      </c>
      <c r="K607" s="131" t="s">
        <v>56</v>
      </c>
      <c r="L607" s="132" t="s">
        <v>1528</v>
      </c>
    </row>
    <row r="608" spans="1:12" ht="30">
      <c r="A608" s="140" t="s">
        <v>1541</v>
      </c>
      <c r="B608" s="131" t="s">
        <v>0</v>
      </c>
      <c r="C608" s="133" t="s">
        <v>1402</v>
      </c>
      <c r="D608" s="137" t="s">
        <v>1228</v>
      </c>
      <c r="E608" s="132" t="s">
        <v>1238</v>
      </c>
      <c r="F608" s="108">
        <f t="shared" si="12"/>
        <v>90</v>
      </c>
      <c r="G608" s="150" t="s">
        <v>1278</v>
      </c>
      <c r="H608" s="128">
        <f t="shared" si="10"/>
        <v>90</v>
      </c>
      <c r="I608" s="122" t="s">
        <v>918</v>
      </c>
      <c r="J608" s="134">
        <v>45292</v>
      </c>
      <c r="K608" s="131" t="s">
        <v>56</v>
      </c>
      <c r="L608" s="132" t="s">
        <v>1528</v>
      </c>
    </row>
    <row r="609" spans="1:12" ht="45">
      <c r="A609" s="140" t="s">
        <v>1541</v>
      </c>
      <c r="B609" s="131" t="s">
        <v>0</v>
      </c>
      <c r="C609" s="133" t="s">
        <v>1403</v>
      </c>
      <c r="D609" s="137" t="s">
        <v>1228</v>
      </c>
      <c r="E609" s="132" t="s">
        <v>1238</v>
      </c>
      <c r="F609" s="108">
        <f>10+80</f>
        <v>90</v>
      </c>
      <c r="G609" s="150" t="s">
        <v>1278</v>
      </c>
      <c r="H609" s="128">
        <f t="shared" si="10"/>
        <v>90</v>
      </c>
      <c r="I609" s="122" t="s">
        <v>918</v>
      </c>
      <c r="J609" s="134">
        <v>45292</v>
      </c>
      <c r="K609" s="131" t="s">
        <v>56</v>
      </c>
      <c r="L609" s="132" t="s">
        <v>1528</v>
      </c>
    </row>
    <row r="610" spans="1:12" ht="45">
      <c r="A610" s="140" t="s">
        <v>1541</v>
      </c>
      <c r="B610" s="131" t="s">
        <v>0</v>
      </c>
      <c r="C610" s="133" t="s">
        <v>1404</v>
      </c>
      <c r="D610" s="137" t="s">
        <v>1228</v>
      </c>
      <c r="E610" s="132" t="s">
        <v>1238</v>
      </c>
      <c r="F610" s="108">
        <f t="shared" si="12"/>
        <v>90</v>
      </c>
      <c r="G610" s="150" t="s">
        <v>1278</v>
      </c>
      <c r="H610" s="128">
        <f t="shared" si="10"/>
        <v>90</v>
      </c>
      <c r="I610" s="122" t="s">
        <v>918</v>
      </c>
      <c r="J610" s="134">
        <v>45292</v>
      </c>
      <c r="K610" s="131" t="s">
        <v>56</v>
      </c>
      <c r="L610" s="132" t="s">
        <v>1528</v>
      </c>
    </row>
    <row r="611" spans="1:12" ht="30">
      <c r="A611" s="140" t="s">
        <v>1541</v>
      </c>
      <c r="B611" s="131" t="s">
        <v>0</v>
      </c>
      <c r="C611" s="133" t="s">
        <v>1405</v>
      </c>
      <c r="D611" s="137" t="s">
        <v>1228</v>
      </c>
      <c r="E611" s="132" t="s">
        <v>1238</v>
      </c>
      <c r="F611" s="108">
        <f>10+50</f>
        <v>60</v>
      </c>
      <c r="G611" s="151" t="s">
        <v>1278</v>
      </c>
      <c r="H611" s="128">
        <f t="shared" si="10"/>
        <v>60</v>
      </c>
      <c r="I611" s="122" t="s">
        <v>918</v>
      </c>
      <c r="J611" s="134">
        <v>45292</v>
      </c>
      <c r="K611" s="131" t="s">
        <v>56</v>
      </c>
      <c r="L611" s="132" t="s">
        <v>1528</v>
      </c>
    </row>
    <row r="612" spans="1:12" ht="30">
      <c r="A612" s="140" t="s">
        <v>1541</v>
      </c>
      <c r="B612" s="131" t="s">
        <v>0</v>
      </c>
      <c r="C612" s="133" t="s">
        <v>1406</v>
      </c>
      <c r="D612" s="137" t="s">
        <v>1228</v>
      </c>
      <c r="E612" s="132" t="s">
        <v>1238</v>
      </c>
      <c r="F612" s="108">
        <f>10+50</f>
        <v>60</v>
      </c>
      <c r="G612" s="151" t="s">
        <v>1278</v>
      </c>
      <c r="H612" s="128">
        <f t="shared" si="10"/>
        <v>60</v>
      </c>
      <c r="I612" s="122" t="s">
        <v>918</v>
      </c>
      <c r="J612" s="134">
        <v>45292</v>
      </c>
      <c r="K612" s="131" t="s">
        <v>56</v>
      </c>
      <c r="L612" s="132" t="s">
        <v>1528</v>
      </c>
    </row>
    <row r="613" spans="1:12" ht="30">
      <c r="A613" s="140" t="s">
        <v>1541</v>
      </c>
      <c r="B613" s="131" t="s">
        <v>0</v>
      </c>
      <c r="C613" s="133" t="s">
        <v>1407</v>
      </c>
      <c r="D613" s="137" t="s">
        <v>1228</v>
      </c>
      <c r="E613" s="132" t="s">
        <v>1238</v>
      </c>
      <c r="F613" s="108">
        <v>50</v>
      </c>
      <c r="G613" s="151" t="s">
        <v>1278</v>
      </c>
      <c r="H613" s="128">
        <f t="shared" si="10"/>
        <v>50</v>
      </c>
      <c r="I613" s="122" t="s">
        <v>918</v>
      </c>
      <c r="J613" s="134">
        <v>45292</v>
      </c>
      <c r="K613" s="131" t="s">
        <v>56</v>
      </c>
      <c r="L613" s="132" t="s">
        <v>1528</v>
      </c>
    </row>
    <row r="614" spans="1:12" ht="30">
      <c r="A614" s="140" t="s">
        <v>1541</v>
      </c>
      <c r="B614" s="131" t="s">
        <v>0</v>
      </c>
      <c r="C614" s="133" t="s">
        <v>1408</v>
      </c>
      <c r="D614" s="95" t="s">
        <v>1228</v>
      </c>
      <c r="E614" s="132" t="s">
        <v>1238</v>
      </c>
      <c r="F614" s="108">
        <v>50</v>
      </c>
      <c r="G614" s="151" t="s">
        <v>1278</v>
      </c>
      <c r="H614" s="128">
        <f t="shared" si="10"/>
        <v>50</v>
      </c>
      <c r="I614" s="122" t="s">
        <v>918</v>
      </c>
      <c r="J614" s="134">
        <v>45292</v>
      </c>
      <c r="K614" s="131" t="s">
        <v>56</v>
      </c>
      <c r="L614" s="132" t="s">
        <v>1528</v>
      </c>
    </row>
    <row r="615" spans="1:12" ht="30">
      <c r="A615" s="140" t="s">
        <v>1541</v>
      </c>
      <c r="B615" s="131" t="s">
        <v>0</v>
      </c>
      <c r="C615" s="133" t="s">
        <v>1409</v>
      </c>
      <c r="D615" s="132" t="s">
        <v>1378</v>
      </c>
      <c r="E615" s="132" t="s">
        <v>1238</v>
      </c>
      <c r="F615" s="108">
        <v>50</v>
      </c>
      <c r="G615" s="151" t="s">
        <v>1278</v>
      </c>
      <c r="H615" s="128">
        <f t="shared" si="10"/>
        <v>50</v>
      </c>
      <c r="I615" s="122" t="s">
        <v>918</v>
      </c>
      <c r="J615" s="134">
        <v>45292</v>
      </c>
      <c r="K615" s="131" t="s">
        <v>56</v>
      </c>
      <c r="L615" s="132" t="s">
        <v>1528</v>
      </c>
    </row>
    <row r="616" spans="1:12" ht="30">
      <c r="A616" s="140" t="s">
        <v>1541</v>
      </c>
      <c r="B616" s="131" t="s">
        <v>0</v>
      </c>
      <c r="C616" s="133" t="s">
        <v>1410</v>
      </c>
      <c r="D616" s="132" t="s">
        <v>1378</v>
      </c>
      <c r="E616" s="132" t="s">
        <v>1238</v>
      </c>
      <c r="F616" s="108">
        <v>50</v>
      </c>
      <c r="G616" s="151" t="s">
        <v>1278</v>
      </c>
      <c r="H616" s="128">
        <f t="shared" ref="H616:H679" si="13">G616*F616</f>
        <v>50</v>
      </c>
      <c r="I616" s="122" t="s">
        <v>918</v>
      </c>
      <c r="J616" s="134">
        <v>45292</v>
      </c>
      <c r="K616" s="131" t="s">
        <v>56</v>
      </c>
      <c r="L616" s="132" t="s">
        <v>1528</v>
      </c>
    </row>
    <row r="617" spans="1:12" ht="30">
      <c r="A617" s="140" t="s">
        <v>1541</v>
      </c>
      <c r="B617" s="131" t="s">
        <v>0</v>
      </c>
      <c r="C617" s="133" t="s">
        <v>1411</v>
      </c>
      <c r="D617" s="132" t="s">
        <v>1378</v>
      </c>
      <c r="E617" s="132" t="s">
        <v>1238</v>
      </c>
      <c r="F617" s="108">
        <v>50</v>
      </c>
      <c r="G617" s="151" t="s">
        <v>1278</v>
      </c>
      <c r="H617" s="128">
        <f t="shared" si="13"/>
        <v>50</v>
      </c>
      <c r="I617" s="122" t="s">
        <v>918</v>
      </c>
      <c r="J617" s="134">
        <v>45292</v>
      </c>
      <c r="K617" s="131" t="s">
        <v>56</v>
      </c>
      <c r="L617" s="132" t="s">
        <v>1528</v>
      </c>
    </row>
    <row r="618" spans="1:12" ht="30">
      <c r="A618" s="140" t="s">
        <v>1541</v>
      </c>
      <c r="B618" s="131" t="s">
        <v>0</v>
      </c>
      <c r="C618" s="133" t="s">
        <v>1412</v>
      </c>
      <c r="D618" s="132" t="s">
        <v>1378</v>
      </c>
      <c r="E618" s="132" t="s">
        <v>1238</v>
      </c>
      <c r="F618" s="108">
        <v>50</v>
      </c>
      <c r="G618" s="151" t="s">
        <v>1278</v>
      </c>
      <c r="H618" s="128">
        <f t="shared" si="13"/>
        <v>50</v>
      </c>
      <c r="I618" s="122" t="s">
        <v>918</v>
      </c>
      <c r="J618" s="134">
        <v>45292</v>
      </c>
      <c r="K618" s="131" t="s">
        <v>56</v>
      </c>
      <c r="L618" s="132" t="s">
        <v>1528</v>
      </c>
    </row>
    <row r="619" spans="1:12" ht="30">
      <c r="A619" s="140" t="s">
        <v>1541</v>
      </c>
      <c r="B619" s="131" t="s">
        <v>0</v>
      </c>
      <c r="C619" s="133" t="s">
        <v>1413</v>
      </c>
      <c r="D619" s="137" t="s">
        <v>1228</v>
      </c>
      <c r="E619" s="132" t="s">
        <v>1238</v>
      </c>
      <c r="F619" s="108">
        <v>50</v>
      </c>
      <c r="G619" s="151" t="s">
        <v>1278</v>
      </c>
      <c r="H619" s="128">
        <f t="shared" si="13"/>
        <v>50</v>
      </c>
      <c r="I619" s="122" t="s">
        <v>918</v>
      </c>
      <c r="J619" s="134">
        <v>45292</v>
      </c>
      <c r="K619" s="131" t="s">
        <v>56</v>
      </c>
      <c r="L619" s="132" t="s">
        <v>1528</v>
      </c>
    </row>
    <row r="620" spans="1:12" ht="30">
      <c r="A620" s="140" t="s">
        <v>1541</v>
      </c>
      <c r="B620" s="131" t="s">
        <v>0</v>
      </c>
      <c r="C620" s="133" t="s">
        <v>1414</v>
      </c>
      <c r="D620" s="137" t="s">
        <v>1228</v>
      </c>
      <c r="E620" s="132" t="s">
        <v>1238</v>
      </c>
      <c r="F620" s="108">
        <f>30+80</f>
        <v>110</v>
      </c>
      <c r="G620" s="151" t="s">
        <v>1278</v>
      </c>
      <c r="H620" s="128">
        <f t="shared" si="13"/>
        <v>110</v>
      </c>
      <c r="I620" s="122" t="s">
        <v>918</v>
      </c>
      <c r="J620" s="134">
        <v>45292</v>
      </c>
      <c r="K620" s="131" t="s">
        <v>56</v>
      </c>
      <c r="L620" s="132" t="s">
        <v>1528</v>
      </c>
    </row>
    <row r="621" spans="1:12" ht="30">
      <c r="A621" s="140" t="s">
        <v>1541</v>
      </c>
      <c r="B621" s="131" t="s">
        <v>0</v>
      </c>
      <c r="C621" s="133" t="s">
        <v>1415</v>
      </c>
      <c r="D621" s="137" t="s">
        <v>1228</v>
      </c>
      <c r="E621" s="132" t="s">
        <v>1238</v>
      </c>
      <c r="F621" s="108">
        <f>60+80</f>
        <v>140</v>
      </c>
      <c r="G621" s="151" t="s">
        <v>1278</v>
      </c>
      <c r="H621" s="128">
        <f t="shared" si="13"/>
        <v>140</v>
      </c>
      <c r="I621" s="122" t="s">
        <v>918</v>
      </c>
      <c r="J621" s="134">
        <v>45292</v>
      </c>
      <c r="K621" s="131" t="s">
        <v>56</v>
      </c>
      <c r="L621" s="132" t="s">
        <v>1528</v>
      </c>
    </row>
    <row r="622" spans="1:12" ht="30">
      <c r="A622" s="140" t="s">
        <v>1541</v>
      </c>
      <c r="B622" s="131" t="s">
        <v>0</v>
      </c>
      <c r="C622" s="133" t="s">
        <v>1416</v>
      </c>
      <c r="D622" s="137" t="s">
        <v>1228</v>
      </c>
      <c r="E622" s="132" t="s">
        <v>1238</v>
      </c>
      <c r="F622" s="108">
        <f>10+80</f>
        <v>90</v>
      </c>
      <c r="G622" s="151" t="s">
        <v>1278</v>
      </c>
      <c r="H622" s="128">
        <f t="shared" si="13"/>
        <v>90</v>
      </c>
      <c r="I622" s="122" t="s">
        <v>918</v>
      </c>
      <c r="J622" s="134">
        <v>45292</v>
      </c>
      <c r="K622" s="131" t="s">
        <v>56</v>
      </c>
      <c r="L622" s="132" t="s">
        <v>1528</v>
      </c>
    </row>
    <row r="623" spans="1:12" ht="30">
      <c r="A623" s="140" t="s">
        <v>1541</v>
      </c>
      <c r="B623" s="131" t="s">
        <v>0</v>
      </c>
      <c r="C623" s="133" t="s">
        <v>1417</v>
      </c>
      <c r="D623" s="137" t="s">
        <v>1228</v>
      </c>
      <c r="E623" s="132" t="s">
        <v>1238</v>
      </c>
      <c r="F623" s="108">
        <v>80</v>
      </c>
      <c r="G623" s="151" t="s">
        <v>1278</v>
      </c>
      <c r="H623" s="128">
        <f t="shared" si="13"/>
        <v>80</v>
      </c>
      <c r="I623" s="122" t="s">
        <v>918</v>
      </c>
      <c r="J623" s="134">
        <v>45292</v>
      </c>
      <c r="K623" s="131" t="s">
        <v>56</v>
      </c>
      <c r="L623" s="132" t="s">
        <v>1528</v>
      </c>
    </row>
    <row r="624" spans="1:12" ht="30">
      <c r="A624" s="140" t="s">
        <v>1541</v>
      </c>
      <c r="B624" s="131" t="s">
        <v>0</v>
      </c>
      <c r="C624" s="133" t="s">
        <v>1418</v>
      </c>
      <c r="D624" s="137" t="s">
        <v>1228</v>
      </c>
      <c r="E624" s="132" t="s">
        <v>1238</v>
      </c>
      <c r="F624" s="108">
        <v>80</v>
      </c>
      <c r="G624" s="151" t="s">
        <v>1278</v>
      </c>
      <c r="H624" s="128">
        <f t="shared" si="13"/>
        <v>80</v>
      </c>
      <c r="I624" s="122" t="s">
        <v>918</v>
      </c>
      <c r="J624" s="134">
        <v>45292</v>
      </c>
      <c r="K624" s="131" t="s">
        <v>56</v>
      </c>
      <c r="L624" s="132" t="s">
        <v>1528</v>
      </c>
    </row>
    <row r="625" spans="1:12" ht="30">
      <c r="A625" s="140" t="s">
        <v>1541</v>
      </c>
      <c r="B625" s="131" t="s">
        <v>0</v>
      </c>
      <c r="C625" s="133" t="s">
        <v>1419</v>
      </c>
      <c r="D625" s="137" t="s">
        <v>1228</v>
      </c>
      <c r="E625" s="132" t="s">
        <v>1238</v>
      </c>
      <c r="F625" s="108">
        <v>80</v>
      </c>
      <c r="G625" s="151" t="s">
        <v>1278</v>
      </c>
      <c r="H625" s="128">
        <f t="shared" si="13"/>
        <v>80</v>
      </c>
      <c r="I625" s="122" t="s">
        <v>918</v>
      </c>
      <c r="J625" s="134">
        <v>45292</v>
      </c>
      <c r="K625" s="131" t="s">
        <v>56</v>
      </c>
      <c r="L625" s="132" t="s">
        <v>1528</v>
      </c>
    </row>
    <row r="626" spans="1:12" ht="90">
      <c r="A626" s="140" t="s">
        <v>1541</v>
      </c>
      <c r="B626" s="131" t="s">
        <v>0</v>
      </c>
      <c r="C626" s="133" t="s">
        <v>1420</v>
      </c>
      <c r="D626" s="137" t="s">
        <v>1228</v>
      </c>
      <c r="E626" s="132" t="s">
        <v>493</v>
      </c>
      <c r="F626" s="108">
        <f>75+500</f>
        <v>575</v>
      </c>
      <c r="G626" s="152" t="s">
        <v>1421</v>
      </c>
      <c r="H626" s="128">
        <f t="shared" si="13"/>
        <v>7475</v>
      </c>
      <c r="I626" s="122" t="s">
        <v>918</v>
      </c>
      <c r="J626" s="134">
        <v>45292</v>
      </c>
      <c r="K626" s="131" t="s">
        <v>56</v>
      </c>
      <c r="L626" s="132" t="s">
        <v>1528</v>
      </c>
    </row>
    <row r="627" spans="1:12" ht="45">
      <c r="A627" s="140" t="s">
        <v>1541</v>
      </c>
      <c r="B627" s="131" t="s">
        <v>0</v>
      </c>
      <c r="C627" s="133" t="s">
        <v>1422</v>
      </c>
      <c r="D627" s="132" t="s">
        <v>1228</v>
      </c>
      <c r="E627" s="132" t="s">
        <v>493</v>
      </c>
      <c r="F627" s="108">
        <f>170+150</f>
        <v>320</v>
      </c>
      <c r="G627" s="150" t="s">
        <v>1423</v>
      </c>
      <c r="H627" s="128">
        <f t="shared" si="13"/>
        <v>4752</v>
      </c>
      <c r="I627" s="122" t="s">
        <v>918</v>
      </c>
      <c r="J627" s="134">
        <v>45292</v>
      </c>
      <c r="K627" s="131" t="s">
        <v>56</v>
      </c>
      <c r="L627" s="132" t="s">
        <v>1528</v>
      </c>
    </row>
    <row r="628" spans="1:12" ht="30">
      <c r="A628" s="140" t="s">
        <v>1541</v>
      </c>
      <c r="B628" s="131" t="s">
        <v>0</v>
      </c>
      <c r="C628" s="133" t="s">
        <v>1424</v>
      </c>
      <c r="D628" s="132" t="s">
        <v>1228</v>
      </c>
      <c r="E628" s="132" t="s">
        <v>493</v>
      </c>
      <c r="F628" s="108">
        <f>10+70</f>
        <v>80</v>
      </c>
      <c r="G628" s="150" t="s">
        <v>1425</v>
      </c>
      <c r="H628" s="128">
        <f t="shared" si="13"/>
        <v>155.19999999999999</v>
      </c>
      <c r="I628" s="122" t="s">
        <v>918</v>
      </c>
      <c r="J628" s="134">
        <v>45292</v>
      </c>
      <c r="K628" s="131" t="s">
        <v>56</v>
      </c>
      <c r="L628" s="132" t="s">
        <v>1528</v>
      </c>
    </row>
    <row r="629" spans="1:12" ht="30">
      <c r="A629" s="140" t="s">
        <v>1541</v>
      </c>
      <c r="B629" s="131" t="s">
        <v>0</v>
      </c>
      <c r="C629" s="133" t="s">
        <v>1426</v>
      </c>
      <c r="D629" s="132" t="s">
        <v>1228</v>
      </c>
      <c r="E629" s="132" t="s">
        <v>493</v>
      </c>
      <c r="F629" s="108">
        <f>94+70</f>
        <v>164</v>
      </c>
      <c r="G629" s="150" t="s">
        <v>1427</v>
      </c>
      <c r="H629" s="128">
        <f t="shared" si="13"/>
        <v>318.15999999999997</v>
      </c>
      <c r="I629" s="122" t="s">
        <v>918</v>
      </c>
      <c r="J629" s="134">
        <v>45292</v>
      </c>
      <c r="K629" s="131" t="s">
        <v>56</v>
      </c>
      <c r="L629" s="132" t="s">
        <v>1528</v>
      </c>
    </row>
    <row r="630" spans="1:12" ht="30">
      <c r="A630" s="140" t="s">
        <v>1541</v>
      </c>
      <c r="B630" s="131" t="s">
        <v>0</v>
      </c>
      <c r="C630" s="133" t="s">
        <v>1428</v>
      </c>
      <c r="D630" s="132" t="s">
        <v>1228</v>
      </c>
      <c r="E630" s="132" t="s">
        <v>493</v>
      </c>
      <c r="F630" s="108">
        <v>600</v>
      </c>
      <c r="G630" s="150" t="s">
        <v>1425</v>
      </c>
      <c r="H630" s="128">
        <f t="shared" si="13"/>
        <v>1164</v>
      </c>
      <c r="I630" s="122" t="s">
        <v>918</v>
      </c>
      <c r="J630" s="134">
        <v>45292</v>
      </c>
      <c r="K630" s="131" t="s">
        <v>56</v>
      </c>
      <c r="L630" s="132" t="s">
        <v>1528</v>
      </c>
    </row>
    <row r="631" spans="1:12" ht="30">
      <c r="A631" s="140" t="s">
        <v>1541</v>
      </c>
      <c r="B631" s="131" t="s">
        <v>0</v>
      </c>
      <c r="C631" s="133" t="s">
        <v>1429</v>
      </c>
      <c r="D631" s="132" t="s">
        <v>1228</v>
      </c>
      <c r="E631" s="132" t="s">
        <v>493</v>
      </c>
      <c r="F631" s="108">
        <f>21+70</f>
        <v>91</v>
      </c>
      <c r="G631" s="150" t="s">
        <v>1425</v>
      </c>
      <c r="H631" s="128">
        <f t="shared" si="13"/>
        <v>176.54</v>
      </c>
      <c r="I631" s="122" t="s">
        <v>918</v>
      </c>
      <c r="J631" s="134">
        <v>45292</v>
      </c>
      <c r="K631" s="131" t="s">
        <v>56</v>
      </c>
      <c r="L631" s="132" t="s">
        <v>1528</v>
      </c>
    </row>
    <row r="632" spans="1:12" ht="30">
      <c r="A632" s="140" t="s">
        <v>1541</v>
      </c>
      <c r="B632" s="131" t="s">
        <v>0</v>
      </c>
      <c r="C632" s="133" t="s">
        <v>1430</v>
      </c>
      <c r="D632" s="132" t="s">
        <v>1228</v>
      </c>
      <c r="E632" s="132" t="s">
        <v>493</v>
      </c>
      <c r="F632" s="108">
        <f>4+70</f>
        <v>74</v>
      </c>
      <c r="G632" s="150" t="s">
        <v>1425</v>
      </c>
      <c r="H632" s="128">
        <f t="shared" si="13"/>
        <v>143.56</v>
      </c>
      <c r="I632" s="122" t="s">
        <v>918</v>
      </c>
      <c r="J632" s="134">
        <v>45292</v>
      </c>
      <c r="K632" s="131" t="s">
        <v>56</v>
      </c>
      <c r="L632" s="132" t="s">
        <v>1528</v>
      </c>
    </row>
    <row r="633" spans="1:12" ht="45">
      <c r="A633" s="140" t="s">
        <v>1541</v>
      </c>
      <c r="B633" s="131" t="s">
        <v>0</v>
      </c>
      <c r="C633" s="133" t="s">
        <v>1431</v>
      </c>
      <c r="D633" s="132" t="s">
        <v>1228</v>
      </c>
      <c r="E633" s="132" t="s">
        <v>493</v>
      </c>
      <c r="F633" s="108">
        <f>10+50</f>
        <v>60</v>
      </c>
      <c r="G633" s="150" t="s">
        <v>1239</v>
      </c>
      <c r="H633" s="128">
        <f t="shared" si="13"/>
        <v>90</v>
      </c>
      <c r="I633" s="122" t="s">
        <v>918</v>
      </c>
      <c r="J633" s="134">
        <v>45292</v>
      </c>
      <c r="K633" s="131" t="s">
        <v>56</v>
      </c>
      <c r="L633" s="132" t="s">
        <v>1528</v>
      </c>
    </row>
    <row r="634" spans="1:12" ht="30">
      <c r="A634" s="140" t="s">
        <v>1541</v>
      </c>
      <c r="B634" s="131" t="s">
        <v>0</v>
      </c>
      <c r="C634" s="133" t="s">
        <v>1432</v>
      </c>
      <c r="D634" s="132" t="s">
        <v>1228</v>
      </c>
      <c r="E634" s="132" t="s">
        <v>493</v>
      </c>
      <c r="F634" s="108">
        <f>7+200</f>
        <v>207</v>
      </c>
      <c r="G634" s="150" t="s">
        <v>1239</v>
      </c>
      <c r="H634" s="128">
        <f t="shared" si="13"/>
        <v>310.5</v>
      </c>
      <c r="I634" s="122" t="s">
        <v>918</v>
      </c>
      <c r="J634" s="134">
        <v>45292</v>
      </c>
      <c r="K634" s="131" t="s">
        <v>56</v>
      </c>
      <c r="L634" s="132" t="s">
        <v>1528</v>
      </c>
    </row>
    <row r="635" spans="1:12" ht="60">
      <c r="A635" s="140" t="s">
        <v>1541</v>
      </c>
      <c r="B635" s="131" t="s">
        <v>0</v>
      </c>
      <c r="C635" s="133" t="s">
        <v>1433</v>
      </c>
      <c r="D635" s="132" t="s">
        <v>1228</v>
      </c>
      <c r="E635" s="132" t="s">
        <v>493</v>
      </c>
      <c r="F635" s="108">
        <f>27+230</f>
        <v>257</v>
      </c>
      <c r="G635" s="150" t="s">
        <v>1434</v>
      </c>
      <c r="H635" s="128">
        <f t="shared" si="13"/>
        <v>1619.1</v>
      </c>
      <c r="I635" s="122" t="s">
        <v>918</v>
      </c>
      <c r="J635" s="135">
        <v>45292</v>
      </c>
      <c r="K635" s="131" t="s">
        <v>56</v>
      </c>
      <c r="L635" s="132" t="s">
        <v>1528</v>
      </c>
    </row>
    <row r="636" spans="1:12">
      <c r="A636" s="140" t="s">
        <v>1541</v>
      </c>
      <c r="B636" s="131" t="s">
        <v>0</v>
      </c>
      <c r="C636" s="133" t="s">
        <v>1435</v>
      </c>
      <c r="D636" s="132" t="s">
        <v>1228</v>
      </c>
      <c r="E636" s="132" t="s">
        <v>493</v>
      </c>
      <c r="F636" s="108">
        <f>27+20</f>
        <v>47</v>
      </c>
      <c r="G636" s="150" t="s">
        <v>1436</v>
      </c>
      <c r="H636" s="128">
        <f t="shared" si="13"/>
        <v>202.1</v>
      </c>
      <c r="I636" s="122" t="s">
        <v>918</v>
      </c>
      <c r="J636" s="134">
        <v>45292</v>
      </c>
      <c r="K636" s="131" t="s">
        <v>56</v>
      </c>
      <c r="L636" s="132" t="s">
        <v>1528</v>
      </c>
    </row>
    <row r="637" spans="1:12" ht="30">
      <c r="A637" s="140" t="s">
        <v>1541</v>
      </c>
      <c r="B637" s="131" t="s">
        <v>0</v>
      </c>
      <c r="C637" s="133" t="s">
        <v>1437</v>
      </c>
      <c r="D637" s="132" t="s">
        <v>1228</v>
      </c>
      <c r="E637" s="132" t="s">
        <v>493</v>
      </c>
      <c r="F637" s="108">
        <f>27+100</f>
        <v>127</v>
      </c>
      <c r="G637" s="150" t="s">
        <v>1325</v>
      </c>
      <c r="H637" s="128">
        <f t="shared" si="13"/>
        <v>381</v>
      </c>
      <c r="I637" s="122" t="s">
        <v>918</v>
      </c>
      <c r="J637" s="138">
        <v>45292</v>
      </c>
      <c r="K637" s="131" t="s">
        <v>56</v>
      </c>
      <c r="L637" s="132" t="s">
        <v>1528</v>
      </c>
    </row>
    <row r="638" spans="1:12" ht="30">
      <c r="A638" s="140" t="s">
        <v>1541</v>
      </c>
      <c r="B638" s="131" t="s">
        <v>0</v>
      </c>
      <c r="C638" s="133" t="s">
        <v>1538</v>
      </c>
      <c r="D638" s="132" t="s">
        <v>1228</v>
      </c>
      <c r="E638" s="132" t="s">
        <v>493</v>
      </c>
      <c r="F638" s="108">
        <f>27+30+10+3+14</f>
        <v>84</v>
      </c>
      <c r="G638" s="150" t="s">
        <v>1438</v>
      </c>
      <c r="H638" s="128">
        <f t="shared" si="13"/>
        <v>1764</v>
      </c>
      <c r="I638" s="122" t="s">
        <v>918</v>
      </c>
      <c r="J638" s="134">
        <v>45292</v>
      </c>
      <c r="K638" s="131" t="s">
        <v>56</v>
      </c>
      <c r="L638" s="132" t="s">
        <v>1528</v>
      </c>
    </row>
    <row r="639" spans="1:12">
      <c r="A639" s="140" t="s">
        <v>1541</v>
      </c>
      <c r="B639" s="131" t="s">
        <v>0</v>
      </c>
      <c r="C639" s="133" t="s">
        <v>1439</v>
      </c>
      <c r="D639" s="132" t="s">
        <v>1228</v>
      </c>
      <c r="E639" s="132" t="s">
        <v>1229</v>
      </c>
      <c r="F639" s="108">
        <f>29+60+14</f>
        <v>103</v>
      </c>
      <c r="G639" s="150" t="s">
        <v>1440</v>
      </c>
      <c r="H639" s="128">
        <f t="shared" si="13"/>
        <v>206</v>
      </c>
      <c r="I639" s="122" t="s">
        <v>918</v>
      </c>
      <c r="J639" s="134">
        <v>45292</v>
      </c>
      <c r="K639" s="131" t="s">
        <v>56</v>
      </c>
      <c r="L639" s="132" t="s">
        <v>1528</v>
      </c>
    </row>
    <row r="640" spans="1:12" ht="45">
      <c r="A640" s="140" t="s">
        <v>1541</v>
      </c>
      <c r="B640" s="131" t="s">
        <v>0</v>
      </c>
      <c r="C640" s="133" t="s">
        <v>1441</v>
      </c>
      <c r="D640" s="132" t="s">
        <v>1228</v>
      </c>
      <c r="E640" s="132" t="s">
        <v>493</v>
      </c>
      <c r="F640" s="108">
        <f>27+3</f>
        <v>30</v>
      </c>
      <c r="G640" s="150" t="s">
        <v>1442</v>
      </c>
      <c r="H640" s="128">
        <f t="shared" si="13"/>
        <v>1200</v>
      </c>
      <c r="I640" s="122" t="s">
        <v>918</v>
      </c>
      <c r="J640" s="134">
        <v>45292</v>
      </c>
      <c r="K640" s="131" t="s">
        <v>56</v>
      </c>
      <c r="L640" s="132" t="s">
        <v>1528</v>
      </c>
    </row>
    <row r="641" spans="1:12" ht="30">
      <c r="A641" s="140" t="s">
        <v>1541</v>
      </c>
      <c r="B641" s="131" t="s">
        <v>0</v>
      </c>
      <c r="C641" s="133" t="s">
        <v>1443</v>
      </c>
      <c r="D641" s="132" t="s">
        <v>1228</v>
      </c>
      <c r="E641" s="132" t="s">
        <v>493</v>
      </c>
      <c r="F641" s="108">
        <f>27+5</f>
        <v>32</v>
      </c>
      <c r="G641" s="150" t="s">
        <v>1444</v>
      </c>
      <c r="H641" s="128">
        <f t="shared" si="13"/>
        <v>280</v>
      </c>
      <c r="I641" s="122" t="s">
        <v>918</v>
      </c>
      <c r="J641" s="134">
        <v>45292</v>
      </c>
      <c r="K641" s="131" t="s">
        <v>56</v>
      </c>
      <c r="L641" s="132" t="s">
        <v>1528</v>
      </c>
    </row>
    <row r="642" spans="1:12" ht="30">
      <c r="A642" s="140" t="s">
        <v>1541</v>
      </c>
      <c r="B642" s="131" t="s">
        <v>0</v>
      </c>
      <c r="C642" s="133" t="s">
        <v>1445</v>
      </c>
      <c r="D642" s="132" t="s">
        <v>1228</v>
      </c>
      <c r="E642" s="132" t="s">
        <v>493</v>
      </c>
      <c r="F642" s="108">
        <f>30+40</f>
        <v>70</v>
      </c>
      <c r="G642" s="150" t="s">
        <v>1446</v>
      </c>
      <c r="H642" s="128">
        <f t="shared" si="13"/>
        <v>119</v>
      </c>
      <c r="I642" s="122" t="s">
        <v>918</v>
      </c>
      <c r="J642" s="134">
        <v>45292</v>
      </c>
      <c r="K642" s="131" t="s">
        <v>56</v>
      </c>
      <c r="L642" s="132" t="s">
        <v>1528</v>
      </c>
    </row>
    <row r="643" spans="1:12" ht="30">
      <c r="A643" s="140" t="s">
        <v>1541</v>
      </c>
      <c r="B643" s="131" t="s">
        <v>0</v>
      </c>
      <c r="C643" s="133" t="s">
        <v>1447</v>
      </c>
      <c r="D643" s="132" t="s">
        <v>1228</v>
      </c>
      <c r="E643" s="132" t="s">
        <v>493</v>
      </c>
      <c r="F643" s="108">
        <f>4+40</f>
        <v>44</v>
      </c>
      <c r="G643" s="151" t="s">
        <v>1446</v>
      </c>
      <c r="H643" s="128">
        <f t="shared" si="13"/>
        <v>74.8</v>
      </c>
      <c r="I643" s="122" t="s">
        <v>918</v>
      </c>
      <c r="J643" s="134">
        <v>45292</v>
      </c>
      <c r="K643" s="131" t="s">
        <v>56</v>
      </c>
      <c r="L643" s="132" t="s">
        <v>1528</v>
      </c>
    </row>
    <row r="644" spans="1:12" ht="30">
      <c r="A644" s="140" t="s">
        <v>1541</v>
      </c>
      <c r="B644" s="131" t="s">
        <v>0</v>
      </c>
      <c r="C644" s="133" t="s">
        <v>1448</v>
      </c>
      <c r="D644" s="132" t="s">
        <v>1228</v>
      </c>
      <c r="E644" s="132" t="s">
        <v>493</v>
      </c>
      <c r="F644" s="108">
        <f>2+40</f>
        <v>42</v>
      </c>
      <c r="G644" s="151" t="s">
        <v>1446</v>
      </c>
      <c r="H644" s="128">
        <f t="shared" si="13"/>
        <v>71.399999999999991</v>
      </c>
      <c r="I644" s="122" t="s">
        <v>918</v>
      </c>
      <c r="J644" s="134">
        <v>45292</v>
      </c>
      <c r="K644" s="131" t="s">
        <v>56</v>
      </c>
      <c r="L644" s="132" t="s">
        <v>1528</v>
      </c>
    </row>
    <row r="645" spans="1:12" ht="30">
      <c r="A645" s="140" t="s">
        <v>1541</v>
      </c>
      <c r="B645" s="131" t="s">
        <v>0</v>
      </c>
      <c r="C645" s="133" t="s">
        <v>1449</v>
      </c>
      <c r="D645" s="132" t="s">
        <v>1228</v>
      </c>
      <c r="E645" s="132" t="s">
        <v>493</v>
      </c>
      <c r="F645" s="108">
        <f>55+40</f>
        <v>95</v>
      </c>
      <c r="G645" s="151" t="s">
        <v>1446</v>
      </c>
      <c r="H645" s="128">
        <f t="shared" si="13"/>
        <v>161.5</v>
      </c>
      <c r="I645" s="122" t="s">
        <v>918</v>
      </c>
      <c r="J645" s="134">
        <v>45292</v>
      </c>
      <c r="K645" s="131" t="s">
        <v>56</v>
      </c>
      <c r="L645" s="132" t="s">
        <v>1528</v>
      </c>
    </row>
    <row r="646" spans="1:12" ht="30">
      <c r="A646" s="140" t="s">
        <v>1541</v>
      </c>
      <c r="B646" s="131" t="s">
        <v>0</v>
      </c>
      <c r="C646" s="133" t="s">
        <v>1450</v>
      </c>
      <c r="D646" s="132" t="s">
        <v>1228</v>
      </c>
      <c r="E646" s="132" t="s">
        <v>493</v>
      </c>
      <c r="F646" s="108">
        <f>54+40</f>
        <v>94</v>
      </c>
      <c r="G646" s="150" t="s">
        <v>1239</v>
      </c>
      <c r="H646" s="128">
        <f t="shared" si="13"/>
        <v>141</v>
      </c>
      <c r="I646" s="122" t="s">
        <v>918</v>
      </c>
      <c r="J646" s="134">
        <v>45292</v>
      </c>
      <c r="K646" s="131" t="s">
        <v>56</v>
      </c>
      <c r="L646" s="132" t="s">
        <v>1528</v>
      </c>
    </row>
    <row r="647" spans="1:12" ht="30">
      <c r="A647" s="140" t="s">
        <v>1541</v>
      </c>
      <c r="B647" s="131" t="s">
        <v>0</v>
      </c>
      <c r="C647" s="133" t="s">
        <v>1451</v>
      </c>
      <c r="D647" s="132" t="s">
        <v>1228</v>
      </c>
      <c r="E647" s="132" t="s">
        <v>493</v>
      </c>
      <c r="F647" s="108">
        <v>40</v>
      </c>
      <c r="G647" s="150" t="s">
        <v>1239</v>
      </c>
      <c r="H647" s="128">
        <f t="shared" si="13"/>
        <v>60</v>
      </c>
      <c r="I647" s="122" t="s">
        <v>918</v>
      </c>
      <c r="J647" s="134">
        <v>45292</v>
      </c>
      <c r="K647" s="131" t="s">
        <v>56</v>
      </c>
      <c r="L647" s="132" t="s">
        <v>1528</v>
      </c>
    </row>
    <row r="648" spans="1:12" ht="30">
      <c r="A648" s="140" t="s">
        <v>1541</v>
      </c>
      <c r="B648" s="131" t="s">
        <v>0</v>
      </c>
      <c r="C648" s="133" t="s">
        <v>1452</v>
      </c>
      <c r="D648" s="132" t="s">
        <v>1228</v>
      </c>
      <c r="E648" s="132" t="s">
        <v>493</v>
      </c>
      <c r="F648" s="108">
        <v>40</v>
      </c>
      <c r="G648" s="150" t="s">
        <v>1239</v>
      </c>
      <c r="H648" s="128">
        <f t="shared" si="13"/>
        <v>60</v>
      </c>
      <c r="I648" s="122" t="s">
        <v>918</v>
      </c>
      <c r="J648" s="134">
        <v>45292</v>
      </c>
      <c r="K648" s="131" t="s">
        <v>56</v>
      </c>
      <c r="L648" s="132" t="s">
        <v>1528</v>
      </c>
    </row>
    <row r="649" spans="1:12" ht="30">
      <c r="A649" s="140" t="s">
        <v>1541</v>
      </c>
      <c r="B649" s="131" t="s">
        <v>0</v>
      </c>
      <c r="C649" s="133" t="s">
        <v>1453</v>
      </c>
      <c r="D649" s="132" t="s">
        <v>1228</v>
      </c>
      <c r="E649" s="132" t="s">
        <v>493</v>
      </c>
      <c r="F649" s="108">
        <v>40</v>
      </c>
      <c r="G649" s="150" t="s">
        <v>1239</v>
      </c>
      <c r="H649" s="128">
        <f t="shared" si="13"/>
        <v>60</v>
      </c>
      <c r="I649" s="122" t="s">
        <v>918</v>
      </c>
      <c r="J649" s="134">
        <v>45292</v>
      </c>
      <c r="K649" s="131" t="s">
        <v>56</v>
      </c>
      <c r="L649" s="132" t="s">
        <v>1528</v>
      </c>
    </row>
    <row r="650" spans="1:12" ht="30">
      <c r="A650" s="140" t="s">
        <v>1541</v>
      </c>
      <c r="B650" s="131" t="s">
        <v>0</v>
      </c>
      <c r="C650" s="133" t="s">
        <v>1454</v>
      </c>
      <c r="D650" s="132" t="s">
        <v>1228</v>
      </c>
      <c r="E650" s="132" t="s">
        <v>493</v>
      </c>
      <c r="F650" s="108">
        <v>50</v>
      </c>
      <c r="G650" s="150" t="s">
        <v>1455</v>
      </c>
      <c r="H650" s="128">
        <f t="shared" si="13"/>
        <v>894.99999999999989</v>
      </c>
      <c r="I650" s="122" t="s">
        <v>918</v>
      </c>
      <c r="J650" s="134">
        <v>45292</v>
      </c>
      <c r="K650" s="131" t="s">
        <v>56</v>
      </c>
      <c r="L650" s="132" t="s">
        <v>1528</v>
      </c>
    </row>
    <row r="651" spans="1:12" ht="30">
      <c r="A651" s="140" t="s">
        <v>1541</v>
      </c>
      <c r="B651" s="131" t="s">
        <v>0</v>
      </c>
      <c r="C651" s="133" t="s">
        <v>1456</v>
      </c>
      <c r="D651" s="132" t="s">
        <v>1228</v>
      </c>
      <c r="E651" s="132" t="s">
        <v>493</v>
      </c>
      <c r="F651" s="108">
        <v>50</v>
      </c>
      <c r="G651" s="150" t="s">
        <v>1457</v>
      </c>
      <c r="H651" s="128">
        <f t="shared" si="13"/>
        <v>600</v>
      </c>
      <c r="I651" s="122" t="s">
        <v>918</v>
      </c>
      <c r="J651" s="134">
        <v>45292</v>
      </c>
      <c r="K651" s="131" t="s">
        <v>56</v>
      </c>
      <c r="L651" s="132" t="s">
        <v>1528</v>
      </c>
    </row>
    <row r="652" spans="1:12" ht="30">
      <c r="A652" s="140" t="s">
        <v>1541</v>
      </c>
      <c r="B652" s="131" t="s">
        <v>0</v>
      </c>
      <c r="C652" s="133" t="s">
        <v>1458</v>
      </c>
      <c r="D652" s="132" t="s">
        <v>1228</v>
      </c>
      <c r="E652" s="132" t="s">
        <v>493</v>
      </c>
      <c r="F652" s="108">
        <f>9+100</f>
        <v>109</v>
      </c>
      <c r="G652" s="150" t="s">
        <v>1440</v>
      </c>
      <c r="H652" s="128">
        <f t="shared" si="13"/>
        <v>218</v>
      </c>
      <c r="I652" s="122" t="s">
        <v>918</v>
      </c>
      <c r="J652" s="134">
        <v>45292</v>
      </c>
      <c r="K652" s="131" t="s">
        <v>56</v>
      </c>
      <c r="L652" s="132" t="s">
        <v>1528</v>
      </c>
    </row>
    <row r="653" spans="1:12" ht="30">
      <c r="A653" s="140" t="s">
        <v>1541</v>
      </c>
      <c r="B653" s="131" t="s">
        <v>0</v>
      </c>
      <c r="C653" s="133" t="s">
        <v>1459</v>
      </c>
      <c r="D653" s="132" t="s">
        <v>1228</v>
      </c>
      <c r="E653" s="132" t="s">
        <v>493</v>
      </c>
      <c r="F653" s="108">
        <f>3+100</f>
        <v>103</v>
      </c>
      <c r="G653" s="150" t="s">
        <v>1460</v>
      </c>
      <c r="H653" s="128">
        <f t="shared" si="13"/>
        <v>87.55</v>
      </c>
      <c r="I653" s="122" t="s">
        <v>918</v>
      </c>
      <c r="J653" s="134">
        <v>45292</v>
      </c>
      <c r="K653" s="131" t="s">
        <v>56</v>
      </c>
      <c r="L653" s="132" t="s">
        <v>1528</v>
      </c>
    </row>
    <row r="654" spans="1:12" ht="45">
      <c r="A654" s="140" t="s">
        <v>1541</v>
      </c>
      <c r="B654" s="131" t="s">
        <v>0</v>
      </c>
      <c r="C654" s="133" t="s">
        <v>1461</v>
      </c>
      <c r="D654" s="132" t="s">
        <v>1228</v>
      </c>
      <c r="E654" s="132" t="s">
        <v>493</v>
      </c>
      <c r="F654" s="108">
        <v>3000</v>
      </c>
      <c r="G654" s="150" t="s">
        <v>1271</v>
      </c>
      <c r="H654" s="128">
        <f t="shared" si="13"/>
        <v>1500</v>
      </c>
      <c r="I654" s="122" t="s">
        <v>918</v>
      </c>
      <c r="J654" s="134">
        <v>45292</v>
      </c>
      <c r="K654" s="131" t="s">
        <v>56</v>
      </c>
      <c r="L654" s="132" t="s">
        <v>1528</v>
      </c>
    </row>
    <row r="655" spans="1:12" ht="30">
      <c r="A655" s="140" t="s">
        <v>1541</v>
      </c>
      <c r="B655" s="131" t="s">
        <v>0</v>
      </c>
      <c r="C655" s="133" t="s">
        <v>1462</v>
      </c>
      <c r="D655" s="132" t="s">
        <v>1228</v>
      </c>
      <c r="E655" s="132" t="s">
        <v>493</v>
      </c>
      <c r="F655" s="108">
        <v>503</v>
      </c>
      <c r="G655" s="150" t="s">
        <v>1271</v>
      </c>
      <c r="H655" s="128">
        <f t="shared" si="13"/>
        <v>251.5</v>
      </c>
      <c r="I655" s="122" t="s">
        <v>918</v>
      </c>
      <c r="J655" s="134">
        <v>45292</v>
      </c>
      <c r="K655" s="131" t="s">
        <v>56</v>
      </c>
      <c r="L655" s="132" t="s">
        <v>1528</v>
      </c>
    </row>
    <row r="656" spans="1:12" ht="30">
      <c r="A656" s="140" t="s">
        <v>1541</v>
      </c>
      <c r="B656" s="131" t="s">
        <v>0</v>
      </c>
      <c r="C656" s="133" t="s">
        <v>1463</v>
      </c>
      <c r="D656" s="132" t="s">
        <v>1228</v>
      </c>
      <c r="E656" s="132" t="s">
        <v>493</v>
      </c>
      <c r="F656" s="108">
        <v>503</v>
      </c>
      <c r="G656" s="150" t="s">
        <v>1271</v>
      </c>
      <c r="H656" s="128">
        <f t="shared" si="13"/>
        <v>251.5</v>
      </c>
      <c r="I656" s="122" t="s">
        <v>918</v>
      </c>
      <c r="J656" s="134">
        <v>45292</v>
      </c>
      <c r="K656" s="131" t="s">
        <v>56</v>
      </c>
      <c r="L656" s="132" t="s">
        <v>1528</v>
      </c>
    </row>
    <row r="657" spans="1:12" ht="30">
      <c r="A657" s="140" t="s">
        <v>1541</v>
      </c>
      <c r="B657" s="131" t="s">
        <v>0</v>
      </c>
      <c r="C657" s="133" t="s">
        <v>1464</v>
      </c>
      <c r="D657" s="132" t="s">
        <v>1228</v>
      </c>
      <c r="E657" s="132" t="s">
        <v>493</v>
      </c>
      <c r="F657" s="108">
        <v>503</v>
      </c>
      <c r="G657" s="150" t="s">
        <v>1255</v>
      </c>
      <c r="H657" s="128">
        <f t="shared" si="13"/>
        <v>251.5</v>
      </c>
      <c r="I657" s="122" t="s">
        <v>918</v>
      </c>
      <c r="J657" s="134">
        <v>45292</v>
      </c>
      <c r="K657" s="131" t="s">
        <v>56</v>
      </c>
      <c r="L657" s="132" t="s">
        <v>1528</v>
      </c>
    </row>
    <row r="658" spans="1:12" ht="60">
      <c r="A658" s="140" t="s">
        <v>1541</v>
      </c>
      <c r="B658" s="131" t="s">
        <v>0</v>
      </c>
      <c r="C658" s="133" t="s">
        <v>1465</v>
      </c>
      <c r="D658" s="132" t="s">
        <v>1228</v>
      </c>
      <c r="E658" s="132" t="s">
        <v>493</v>
      </c>
      <c r="F658" s="108">
        <v>33</v>
      </c>
      <c r="G658" s="150" t="s">
        <v>1466</v>
      </c>
      <c r="H658" s="128">
        <f t="shared" si="13"/>
        <v>198</v>
      </c>
      <c r="I658" s="122" t="s">
        <v>918</v>
      </c>
      <c r="J658" s="134">
        <v>45292</v>
      </c>
      <c r="K658" s="131" t="s">
        <v>56</v>
      </c>
      <c r="L658" s="132" t="s">
        <v>1528</v>
      </c>
    </row>
    <row r="659" spans="1:12" ht="45">
      <c r="A659" s="140" t="s">
        <v>1541</v>
      </c>
      <c r="B659" s="131" t="s">
        <v>0</v>
      </c>
      <c r="C659" s="133" t="s">
        <v>1467</v>
      </c>
      <c r="D659" s="132" t="s">
        <v>1228</v>
      </c>
      <c r="E659" s="132" t="s">
        <v>493</v>
      </c>
      <c r="F659" s="108">
        <v>400</v>
      </c>
      <c r="G659" s="150" t="s">
        <v>1468</v>
      </c>
      <c r="H659" s="128">
        <f t="shared" si="13"/>
        <v>720</v>
      </c>
      <c r="I659" s="122" t="s">
        <v>918</v>
      </c>
      <c r="J659" s="134">
        <v>45292</v>
      </c>
      <c r="K659" s="131" t="s">
        <v>56</v>
      </c>
      <c r="L659" s="132" t="s">
        <v>1528</v>
      </c>
    </row>
    <row r="660" spans="1:12" ht="45">
      <c r="A660" s="140" t="s">
        <v>1541</v>
      </c>
      <c r="B660" s="131" t="s">
        <v>0</v>
      </c>
      <c r="C660" s="133" t="s">
        <v>1469</v>
      </c>
      <c r="D660" s="132" t="s">
        <v>1228</v>
      </c>
      <c r="E660" s="132" t="s">
        <v>493</v>
      </c>
      <c r="F660" s="108">
        <f>3+20</f>
        <v>23</v>
      </c>
      <c r="G660" s="150" t="s">
        <v>1470</v>
      </c>
      <c r="H660" s="128">
        <f t="shared" si="13"/>
        <v>1081</v>
      </c>
      <c r="I660" s="122" t="s">
        <v>918</v>
      </c>
      <c r="J660" s="134">
        <v>45292</v>
      </c>
      <c r="K660" s="131" t="s">
        <v>56</v>
      </c>
      <c r="L660" s="132" t="s">
        <v>1528</v>
      </c>
    </row>
    <row r="661" spans="1:12">
      <c r="A661" s="140" t="s">
        <v>1541</v>
      </c>
      <c r="B661" s="131" t="s">
        <v>0</v>
      </c>
      <c r="C661" s="133" t="s">
        <v>1471</v>
      </c>
      <c r="D661" s="132" t="s">
        <v>1228</v>
      </c>
      <c r="E661" s="132" t="s">
        <v>493</v>
      </c>
      <c r="F661" s="108">
        <v>50</v>
      </c>
      <c r="G661" s="150" t="s">
        <v>1472</v>
      </c>
      <c r="H661" s="128">
        <f t="shared" si="13"/>
        <v>165</v>
      </c>
      <c r="I661" s="122" t="s">
        <v>918</v>
      </c>
      <c r="J661" s="134">
        <v>45292</v>
      </c>
      <c r="K661" s="131" t="s">
        <v>56</v>
      </c>
      <c r="L661" s="132" t="s">
        <v>1528</v>
      </c>
    </row>
    <row r="662" spans="1:12">
      <c r="A662" s="140" t="s">
        <v>1541</v>
      </c>
      <c r="B662" s="131" t="s">
        <v>0</v>
      </c>
      <c r="C662" s="133" t="s">
        <v>1473</v>
      </c>
      <c r="D662" s="132" t="s">
        <v>1228</v>
      </c>
      <c r="E662" s="132" t="s">
        <v>493</v>
      </c>
      <c r="F662" s="108">
        <v>50</v>
      </c>
      <c r="G662" s="150" t="s">
        <v>1472</v>
      </c>
      <c r="H662" s="128">
        <f t="shared" si="13"/>
        <v>165</v>
      </c>
      <c r="I662" s="122" t="s">
        <v>918</v>
      </c>
      <c r="J662" s="134">
        <v>45292</v>
      </c>
      <c r="K662" s="131" t="s">
        <v>56</v>
      </c>
      <c r="L662" s="132" t="s">
        <v>1528</v>
      </c>
    </row>
    <row r="663" spans="1:12">
      <c r="A663" s="140" t="s">
        <v>1541</v>
      </c>
      <c r="B663" s="131" t="s">
        <v>0</v>
      </c>
      <c r="C663" s="133" t="s">
        <v>1474</v>
      </c>
      <c r="D663" s="132" t="s">
        <v>1228</v>
      </c>
      <c r="E663" s="132" t="s">
        <v>493</v>
      </c>
      <c r="F663" s="108">
        <v>50</v>
      </c>
      <c r="G663" s="150" t="s">
        <v>1472</v>
      </c>
      <c r="H663" s="128">
        <f t="shared" si="13"/>
        <v>165</v>
      </c>
      <c r="I663" s="122" t="s">
        <v>918</v>
      </c>
      <c r="J663" s="134">
        <v>45292</v>
      </c>
      <c r="K663" s="131" t="s">
        <v>56</v>
      </c>
      <c r="L663" s="132" t="s">
        <v>1528</v>
      </c>
    </row>
    <row r="664" spans="1:12">
      <c r="A664" s="140" t="s">
        <v>1541</v>
      </c>
      <c r="B664" s="131" t="s">
        <v>0</v>
      </c>
      <c r="C664" s="133" t="s">
        <v>1475</v>
      </c>
      <c r="D664" s="132" t="s">
        <v>1228</v>
      </c>
      <c r="E664" s="132" t="s">
        <v>493</v>
      </c>
      <c r="F664" s="108">
        <v>50</v>
      </c>
      <c r="G664" s="150" t="s">
        <v>1472</v>
      </c>
      <c r="H664" s="128">
        <f t="shared" si="13"/>
        <v>165</v>
      </c>
      <c r="I664" s="122" t="s">
        <v>918</v>
      </c>
      <c r="J664" s="134">
        <v>45292</v>
      </c>
      <c r="K664" s="131" t="s">
        <v>56</v>
      </c>
      <c r="L664" s="132" t="s">
        <v>1528</v>
      </c>
    </row>
    <row r="665" spans="1:12">
      <c r="A665" s="140" t="s">
        <v>1541</v>
      </c>
      <c r="B665" s="131" t="s">
        <v>0</v>
      </c>
      <c r="C665" s="133" t="s">
        <v>1476</v>
      </c>
      <c r="D665" s="132" t="s">
        <v>1228</v>
      </c>
      <c r="E665" s="132" t="s">
        <v>493</v>
      </c>
      <c r="F665" s="108">
        <v>50</v>
      </c>
      <c r="G665" s="150" t="s">
        <v>1472</v>
      </c>
      <c r="H665" s="128">
        <f t="shared" si="13"/>
        <v>165</v>
      </c>
      <c r="I665" s="122" t="s">
        <v>918</v>
      </c>
      <c r="J665" s="134">
        <v>45292</v>
      </c>
      <c r="K665" s="131" t="s">
        <v>56</v>
      </c>
      <c r="L665" s="132" t="s">
        <v>1528</v>
      </c>
    </row>
    <row r="666" spans="1:12">
      <c r="A666" s="140" t="s">
        <v>1541</v>
      </c>
      <c r="B666" s="131" t="s">
        <v>0</v>
      </c>
      <c r="C666" s="133" t="s">
        <v>1477</v>
      </c>
      <c r="D666" s="132" t="s">
        <v>1228</v>
      </c>
      <c r="E666" s="132" t="s">
        <v>493</v>
      </c>
      <c r="F666" s="108">
        <v>50</v>
      </c>
      <c r="G666" s="150" t="s">
        <v>1472</v>
      </c>
      <c r="H666" s="128">
        <f t="shared" si="13"/>
        <v>165</v>
      </c>
      <c r="I666" s="122" t="s">
        <v>918</v>
      </c>
      <c r="J666" s="134">
        <v>45292</v>
      </c>
      <c r="K666" s="131" t="s">
        <v>56</v>
      </c>
      <c r="L666" s="132" t="s">
        <v>1528</v>
      </c>
    </row>
    <row r="667" spans="1:12" ht="30">
      <c r="A667" s="140" t="s">
        <v>1541</v>
      </c>
      <c r="B667" s="131" t="s">
        <v>0</v>
      </c>
      <c r="C667" s="133" t="s">
        <v>1478</v>
      </c>
      <c r="D667" s="132" t="s">
        <v>1228</v>
      </c>
      <c r="E667" s="132" t="s">
        <v>493</v>
      </c>
      <c r="F667" s="108">
        <v>50</v>
      </c>
      <c r="G667" s="150" t="s">
        <v>1472</v>
      </c>
      <c r="H667" s="128">
        <f t="shared" si="13"/>
        <v>165</v>
      </c>
      <c r="I667" s="122" t="s">
        <v>918</v>
      </c>
      <c r="J667" s="134">
        <v>45292</v>
      </c>
      <c r="K667" s="131" t="s">
        <v>56</v>
      </c>
      <c r="L667" s="132" t="s">
        <v>1528</v>
      </c>
    </row>
    <row r="668" spans="1:12">
      <c r="A668" s="140" t="s">
        <v>1541</v>
      </c>
      <c r="B668" s="131" t="s">
        <v>0</v>
      </c>
      <c r="C668" s="133" t="s">
        <v>1479</v>
      </c>
      <c r="D668" s="132" t="s">
        <v>1228</v>
      </c>
      <c r="E668" s="132" t="s">
        <v>493</v>
      </c>
      <c r="F668" s="108">
        <v>50</v>
      </c>
      <c r="G668" s="150" t="s">
        <v>1472</v>
      </c>
      <c r="H668" s="128">
        <f t="shared" si="13"/>
        <v>165</v>
      </c>
      <c r="I668" s="122" t="s">
        <v>918</v>
      </c>
      <c r="J668" s="134">
        <v>45292</v>
      </c>
      <c r="K668" s="131" t="s">
        <v>56</v>
      </c>
      <c r="L668" s="132" t="s">
        <v>1528</v>
      </c>
    </row>
    <row r="669" spans="1:12" ht="30">
      <c r="A669" s="140" t="s">
        <v>1541</v>
      </c>
      <c r="B669" s="131" t="s">
        <v>0</v>
      </c>
      <c r="C669" s="133" t="s">
        <v>1480</v>
      </c>
      <c r="D669" s="132" t="s">
        <v>1228</v>
      </c>
      <c r="E669" s="132" t="s">
        <v>493</v>
      </c>
      <c r="F669" s="108">
        <v>50</v>
      </c>
      <c r="G669" s="150" t="s">
        <v>1472</v>
      </c>
      <c r="H669" s="128">
        <f t="shared" si="13"/>
        <v>165</v>
      </c>
      <c r="I669" s="122" t="s">
        <v>918</v>
      </c>
      <c r="J669" s="134">
        <v>45292</v>
      </c>
      <c r="K669" s="131" t="s">
        <v>56</v>
      </c>
      <c r="L669" s="132" t="s">
        <v>1528</v>
      </c>
    </row>
    <row r="670" spans="1:12">
      <c r="A670" s="140" t="s">
        <v>1541</v>
      </c>
      <c r="B670" s="131" t="s">
        <v>0</v>
      </c>
      <c r="C670" s="133" t="s">
        <v>1481</v>
      </c>
      <c r="D670" s="132" t="s">
        <v>1228</v>
      </c>
      <c r="E670" s="132" t="s">
        <v>493</v>
      </c>
      <c r="F670" s="108">
        <v>50</v>
      </c>
      <c r="G670" s="150" t="s">
        <v>1472</v>
      </c>
      <c r="H670" s="128">
        <f t="shared" si="13"/>
        <v>165</v>
      </c>
      <c r="I670" s="122" t="s">
        <v>918</v>
      </c>
      <c r="J670" s="134">
        <v>45292</v>
      </c>
      <c r="K670" s="131" t="s">
        <v>56</v>
      </c>
      <c r="L670" s="132" t="s">
        <v>1528</v>
      </c>
    </row>
    <row r="671" spans="1:12">
      <c r="A671" s="140" t="s">
        <v>1541</v>
      </c>
      <c r="B671" s="131" t="s">
        <v>0</v>
      </c>
      <c r="C671" s="133" t="s">
        <v>1482</v>
      </c>
      <c r="D671" s="132" t="s">
        <v>1228</v>
      </c>
      <c r="E671" s="132" t="s">
        <v>493</v>
      </c>
      <c r="F671" s="108">
        <v>50</v>
      </c>
      <c r="G671" s="150" t="s">
        <v>1472</v>
      </c>
      <c r="H671" s="128">
        <f t="shared" si="13"/>
        <v>165</v>
      </c>
      <c r="I671" s="122" t="s">
        <v>918</v>
      </c>
      <c r="J671" s="134">
        <v>45292</v>
      </c>
      <c r="K671" s="131" t="s">
        <v>56</v>
      </c>
      <c r="L671" s="132" t="s">
        <v>1528</v>
      </c>
    </row>
    <row r="672" spans="1:12">
      <c r="A672" s="140" t="s">
        <v>1541</v>
      </c>
      <c r="B672" s="131" t="s">
        <v>0</v>
      </c>
      <c r="C672" s="133" t="s">
        <v>1483</v>
      </c>
      <c r="D672" s="132" t="s">
        <v>1228</v>
      </c>
      <c r="E672" s="132" t="s">
        <v>493</v>
      </c>
      <c r="F672" s="108">
        <v>50</v>
      </c>
      <c r="G672" s="150" t="s">
        <v>1472</v>
      </c>
      <c r="H672" s="128">
        <f t="shared" si="13"/>
        <v>165</v>
      </c>
      <c r="I672" s="122" t="s">
        <v>918</v>
      </c>
      <c r="J672" s="134">
        <v>45292</v>
      </c>
      <c r="K672" s="131" t="s">
        <v>56</v>
      </c>
      <c r="L672" s="132" t="s">
        <v>1528</v>
      </c>
    </row>
    <row r="673" spans="1:12">
      <c r="A673" s="140" t="s">
        <v>1541</v>
      </c>
      <c r="B673" s="131" t="s">
        <v>0</v>
      </c>
      <c r="C673" s="133" t="s">
        <v>1484</v>
      </c>
      <c r="D673" s="132" t="s">
        <v>1228</v>
      </c>
      <c r="E673" s="132" t="s">
        <v>493</v>
      </c>
      <c r="F673" s="108">
        <v>50</v>
      </c>
      <c r="G673" s="150" t="s">
        <v>1472</v>
      </c>
      <c r="H673" s="128">
        <f t="shared" si="13"/>
        <v>165</v>
      </c>
      <c r="I673" s="122" t="s">
        <v>918</v>
      </c>
      <c r="J673" s="134">
        <v>45292</v>
      </c>
      <c r="K673" s="131" t="s">
        <v>56</v>
      </c>
      <c r="L673" s="132" t="s">
        <v>1528</v>
      </c>
    </row>
    <row r="674" spans="1:12">
      <c r="A674" s="140" t="s">
        <v>1541</v>
      </c>
      <c r="B674" s="131" t="s">
        <v>0</v>
      </c>
      <c r="C674" s="133" t="s">
        <v>1485</v>
      </c>
      <c r="D674" s="132" t="s">
        <v>1228</v>
      </c>
      <c r="E674" s="132" t="s">
        <v>493</v>
      </c>
      <c r="F674" s="108">
        <v>50</v>
      </c>
      <c r="G674" s="150" t="s">
        <v>1472</v>
      </c>
      <c r="H674" s="128">
        <f t="shared" si="13"/>
        <v>165</v>
      </c>
      <c r="I674" s="122" t="s">
        <v>918</v>
      </c>
      <c r="J674" s="134">
        <v>45292</v>
      </c>
      <c r="K674" s="131" t="s">
        <v>56</v>
      </c>
      <c r="L674" s="132" t="s">
        <v>1528</v>
      </c>
    </row>
    <row r="675" spans="1:12" ht="30">
      <c r="A675" s="140" t="s">
        <v>1541</v>
      </c>
      <c r="B675" s="131" t="s">
        <v>0</v>
      </c>
      <c r="C675" s="133" t="s">
        <v>1486</v>
      </c>
      <c r="D675" s="132" t="s">
        <v>1228</v>
      </c>
      <c r="E675" s="132" t="s">
        <v>493</v>
      </c>
      <c r="F675" s="108">
        <v>10</v>
      </c>
      <c r="G675" s="150" t="s">
        <v>1487</v>
      </c>
      <c r="H675" s="128">
        <f t="shared" si="13"/>
        <v>41.5</v>
      </c>
      <c r="I675" s="122" t="s">
        <v>918</v>
      </c>
      <c r="J675" s="134">
        <v>45292</v>
      </c>
      <c r="K675" s="131" t="s">
        <v>56</v>
      </c>
      <c r="L675" s="132" t="s">
        <v>1528</v>
      </c>
    </row>
    <row r="676" spans="1:12">
      <c r="A676" s="140" t="s">
        <v>1541</v>
      </c>
      <c r="B676" s="131" t="s">
        <v>0</v>
      </c>
      <c r="C676" s="133" t="s">
        <v>1488</v>
      </c>
      <c r="D676" s="132" t="s">
        <v>1228</v>
      </c>
      <c r="E676" s="132" t="s">
        <v>493</v>
      </c>
      <c r="F676" s="108">
        <v>10</v>
      </c>
      <c r="G676" s="150" t="s">
        <v>1489</v>
      </c>
      <c r="H676" s="128">
        <f t="shared" si="13"/>
        <v>730</v>
      </c>
      <c r="I676" s="122" t="s">
        <v>918</v>
      </c>
      <c r="J676" s="134">
        <v>45292</v>
      </c>
      <c r="K676" s="131" t="s">
        <v>56</v>
      </c>
      <c r="L676" s="132" t="s">
        <v>1528</v>
      </c>
    </row>
    <row r="677" spans="1:12">
      <c r="A677" s="140" t="s">
        <v>1541</v>
      </c>
      <c r="B677" s="131" t="s">
        <v>0</v>
      </c>
      <c r="C677" s="133" t="s">
        <v>1490</v>
      </c>
      <c r="D677" s="132" t="s">
        <v>1228</v>
      </c>
      <c r="E677" s="132" t="s">
        <v>493</v>
      </c>
      <c r="F677" s="108">
        <v>10</v>
      </c>
      <c r="G677" s="151" t="s">
        <v>1489</v>
      </c>
      <c r="H677" s="128">
        <f t="shared" si="13"/>
        <v>730</v>
      </c>
      <c r="I677" s="122" t="s">
        <v>918</v>
      </c>
      <c r="J677" s="134">
        <v>45292</v>
      </c>
      <c r="K677" s="131" t="s">
        <v>56</v>
      </c>
      <c r="L677" s="132" t="s">
        <v>1528</v>
      </c>
    </row>
    <row r="678" spans="1:12">
      <c r="A678" s="140" t="s">
        <v>1541</v>
      </c>
      <c r="B678" s="131" t="s">
        <v>0</v>
      </c>
      <c r="C678" s="133" t="s">
        <v>1491</v>
      </c>
      <c r="D678" s="132" t="s">
        <v>1228</v>
      </c>
      <c r="E678" s="132" t="s">
        <v>493</v>
      </c>
      <c r="F678" s="108">
        <v>5</v>
      </c>
      <c r="G678" s="151" t="s">
        <v>1489</v>
      </c>
      <c r="H678" s="128">
        <f t="shared" si="13"/>
        <v>365</v>
      </c>
      <c r="I678" s="122" t="s">
        <v>918</v>
      </c>
      <c r="J678" s="134">
        <v>45292</v>
      </c>
      <c r="K678" s="131" t="s">
        <v>56</v>
      </c>
      <c r="L678" s="132" t="s">
        <v>1528</v>
      </c>
    </row>
    <row r="679" spans="1:12">
      <c r="A679" s="140" t="s">
        <v>1541</v>
      </c>
      <c r="B679" s="131" t="s">
        <v>0</v>
      </c>
      <c r="C679" s="133" t="s">
        <v>1492</v>
      </c>
      <c r="D679" s="132" t="s">
        <v>1228</v>
      </c>
      <c r="E679" s="132" t="s">
        <v>493</v>
      </c>
      <c r="F679" s="108">
        <v>10</v>
      </c>
      <c r="G679" s="151" t="s">
        <v>1489</v>
      </c>
      <c r="H679" s="128">
        <f t="shared" si="13"/>
        <v>730</v>
      </c>
      <c r="I679" s="122" t="s">
        <v>918</v>
      </c>
      <c r="J679" s="134">
        <v>45292</v>
      </c>
      <c r="K679" s="131" t="s">
        <v>56</v>
      </c>
      <c r="L679" s="132" t="s">
        <v>1528</v>
      </c>
    </row>
    <row r="680" spans="1:12">
      <c r="A680" s="140" t="s">
        <v>1541</v>
      </c>
      <c r="B680" s="131" t="s">
        <v>0</v>
      </c>
      <c r="C680" s="133" t="s">
        <v>1493</v>
      </c>
      <c r="D680" s="132" t="s">
        <v>1228</v>
      </c>
      <c r="E680" s="132" t="s">
        <v>493</v>
      </c>
      <c r="F680" s="108">
        <v>18</v>
      </c>
      <c r="G680" s="151" t="s">
        <v>1489</v>
      </c>
      <c r="H680" s="128">
        <f t="shared" ref="H680:H707" si="14">G680*F680</f>
        <v>1314</v>
      </c>
      <c r="I680" s="122" t="s">
        <v>918</v>
      </c>
      <c r="J680" s="134">
        <v>45292</v>
      </c>
      <c r="K680" s="131" t="s">
        <v>56</v>
      </c>
      <c r="L680" s="132" t="s">
        <v>1528</v>
      </c>
    </row>
    <row r="681" spans="1:12">
      <c r="A681" s="140" t="s">
        <v>1541</v>
      </c>
      <c r="B681" s="131" t="s">
        <v>0</v>
      </c>
      <c r="C681" s="133" t="s">
        <v>1494</v>
      </c>
      <c r="D681" s="132" t="s">
        <v>1228</v>
      </c>
      <c r="E681" s="132" t="s">
        <v>493</v>
      </c>
      <c r="F681" s="108">
        <v>10</v>
      </c>
      <c r="G681" s="152" t="s">
        <v>1489</v>
      </c>
      <c r="H681" s="128">
        <f t="shared" si="14"/>
        <v>730</v>
      </c>
      <c r="I681" s="122" t="s">
        <v>918</v>
      </c>
      <c r="J681" s="134">
        <v>45292</v>
      </c>
      <c r="K681" s="131" t="s">
        <v>56</v>
      </c>
      <c r="L681" s="132" t="s">
        <v>1528</v>
      </c>
    </row>
    <row r="682" spans="1:12">
      <c r="A682" s="140" t="s">
        <v>1541</v>
      </c>
      <c r="B682" s="131" t="s">
        <v>0</v>
      </c>
      <c r="C682" s="133" t="s">
        <v>1495</v>
      </c>
      <c r="D682" s="132" t="s">
        <v>1228</v>
      </c>
      <c r="E682" s="132" t="s">
        <v>493</v>
      </c>
      <c r="F682" s="108">
        <v>10</v>
      </c>
      <c r="G682" s="151" t="s">
        <v>1489</v>
      </c>
      <c r="H682" s="128">
        <f t="shared" si="14"/>
        <v>730</v>
      </c>
      <c r="I682" s="122" t="s">
        <v>918</v>
      </c>
      <c r="J682" s="134">
        <v>45292</v>
      </c>
      <c r="K682" s="131" t="s">
        <v>56</v>
      </c>
      <c r="L682" s="132" t="s">
        <v>1528</v>
      </c>
    </row>
    <row r="683" spans="1:12">
      <c r="A683" s="140" t="s">
        <v>1541</v>
      </c>
      <c r="B683" s="131" t="s">
        <v>0</v>
      </c>
      <c r="C683" s="133" t="s">
        <v>1496</v>
      </c>
      <c r="D683" s="132" t="s">
        <v>1228</v>
      </c>
      <c r="E683" s="132" t="s">
        <v>493</v>
      </c>
      <c r="F683" s="108">
        <v>10</v>
      </c>
      <c r="G683" s="151" t="s">
        <v>1489</v>
      </c>
      <c r="H683" s="128">
        <f t="shared" si="14"/>
        <v>730</v>
      </c>
      <c r="I683" s="122" t="s">
        <v>918</v>
      </c>
      <c r="J683" s="134">
        <v>45292</v>
      </c>
      <c r="K683" s="131" t="s">
        <v>56</v>
      </c>
      <c r="L683" s="132" t="s">
        <v>1528</v>
      </c>
    </row>
    <row r="684" spans="1:12">
      <c r="A684" s="140" t="s">
        <v>1541</v>
      </c>
      <c r="B684" s="131" t="s">
        <v>0</v>
      </c>
      <c r="C684" s="133" t="s">
        <v>1497</v>
      </c>
      <c r="D684" s="132" t="s">
        <v>1228</v>
      </c>
      <c r="E684" s="132" t="s">
        <v>493</v>
      </c>
      <c r="F684" s="108">
        <v>10</v>
      </c>
      <c r="G684" s="151" t="s">
        <v>1489</v>
      </c>
      <c r="H684" s="128">
        <f t="shared" si="14"/>
        <v>730</v>
      </c>
      <c r="I684" s="122" t="s">
        <v>918</v>
      </c>
      <c r="J684" s="134">
        <v>45292</v>
      </c>
      <c r="K684" s="131" t="s">
        <v>56</v>
      </c>
      <c r="L684" s="132" t="s">
        <v>1528</v>
      </c>
    </row>
    <row r="685" spans="1:12">
      <c r="A685" s="140" t="s">
        <v>1541</v>
      </c>
      <c r="B685" s="131" t="s">
        <v>0</v>
      </c>
      <c r="C685" s="133" t="s">
        <v>1498</v>
      </c>
      <c r="D685" s="132" t="s">
        <v>1228</v>
      </c>
      <c r="E685" s="132" t="s">
        <v>493</v>
      </c>
      <c r="F685" s="108">
        <v>10</v>
      </c>
      <c r="G685" s="151" t="s">
        <v>1489</v>
      </c>
      <c r="H685" s="128">
        <f t="shared" si="14"/>
        <v>730</v>
      </c>
      <c r="I685" s="122" t="s">
        <v>918</v>
      </c>
      <c r="J685" s="134">
        <v>45292</v>
      </c>
      <c r="K685" s="131" t="s">
        <v>56</v>
      </c>
      <c r="L685" s="132" t="s">
        <v>1528</v>
      </c>
    </row>
    <row r="686" spans="1:12">
      <c r="A686" s="140" t="s">
        <v>1541</v>
      </c>
      <c r="B686" s="131" t="s">
        <v>0</v>
      </c>
      <c r="C686" s="133" t="s">
        <v>1499</v>
      </c>
      <c r="D686" s="132" t="s">
        <v>1228</v>
      </c>
      <c r="E686" s="132" t="s">
        <v>493</v>
      </c>
      <c r="F686" s="108">
        <v>10</v>
      </c>
      <c r="G686" s="151" t="s">
        <v>1489</v>
      </c>
      <c r="H686" s="128">
        <f t="shared" si="14"/>
        <v>730</v>
      </c>
      <c r="I686" s="122" t="s">
        <v>918</v>
      </c>
      <c r="J686" s="134">
        <v>45292</v>
      </c>
      <c r="K686" s="131" t="s">
        <v>56</v>
      </c>
      <c r="L686" s="132" t="s">
        <v>1528</v>
      </c>
    </row>
    <row r="687" spans="1:12">
      <c r="A687" s="140" t="s">
        <v>1541</v>
      </c>
      <c r="B687" s="131" t="s">
        <v>0</v>
      </c>
      <c r="C687" s="133" t="s">
        <v>1500</v>
      </c>
      <c r="D687" s="132" t="s">
        <v>1228</v>
      </c>
      <c r="E687" s="132" t="s">
        <v>493</v>
      </c>
      <c r="F687" s="108">
        <v>25</v>
      </c>
      <c r="G687" s="151" t="s">
        <v>1489</v>
      </c>
      <c r="H687" s="128">
        <f t="shared" si="14"/>
        <v>1825</v>
      </c>
      <c r="I687" s="122" t="s">
        <v>918</v>
      </c>
      <c r="J687" s="134">
        <v>45292</v>
      </c>
      <c r="K687" s="131" t="s">
        <v>56</v>
      </c>
      <c r="L687" s="132" t="s">
        <v>1528</v>
      </c>
    </row>
    <row r="688" spans="1:12">
      <c r="A688" s="140" t="s">
        <v>1541</v>
      </c>
      <c r="B688" s="131" t="s">
        <v>0</v>
      </c>
      <c r="C688" s="133" t="s">
        <v>1501</v>
      </c>
      <c r="D688" s="132" t="s">
        <v>1228</v>
      </c>
      <c r="E688" s="132" t="s">
        <v>493</v>
      </c>
      <c r="F688" s="108">
        <v>25</v>
      </c>
      <c r="G688" s="151" t="s">
        <v>1489</v>
      </c>
      <c r="H688" s="128">
        <f t="shared" si="14"/>
        <v>1825</v>
      </c>
      <c r="I688" s="122" t="s">
        <v>918</v>
      </c>
      <c r="J688" s="134">
        <v>45292</v>
      </c>
      <c r="K688" s="131" t="s">
        <v>56</v>
      </c>
      <c r="L688" s="132" t="s">
        <v>1528</v>
      </c>
    </row>
    <row r="689" spans="1:12" ht="30">
      <c r="A689" s="140" t="s">
        <v>1541</v>
      </c>
      <c r="B689" s="131" t="s">
        <v>0</v>
      </c>
      <c r="C689" s="133" t="s">
        <v>1502</v>
      </c>
      <c r="D689" s="132" t="s">
        <v>1228</v>
      </c>
      <c r="E689" s="132" t="s">
        <v>493</v>
      </c>
      <c r="F689" s="108">
        <v>8</v>
      </c>
      <c r="G689" s="151" t="s">
        <v>1489</v>
      </c>
      <c r="H689" s="128">
        <f t="shared" si="14"/>
        <v>584</v>
      </c>
      <c r="I689" s="122" t="s">
        <v>918</v>
      </c>
      <c r="J689" s="134">
        <v>45292</v>
      </c>
      <c r="K689" s="131" t="s">
        <v>56</v>
      </c>
      <c r="L689" s="132" t="s">
        <v>1528</v>
      </c>
    </row>
    <row r="690" spans="1:12">
      <c r="A690" s="140" t="s">
        <v>1541</v>
      </c>
      <c r="B690" s="131" t="s">
        <v>0</v>
      </c>
      <c r="C690" s="133" t="s">
        <v>1503</v>
      </c>
      <c r="D690" s="132" t="s">
        <v>1228</v>
      </c>
      <c r="E690" s="132" t="s">
        <v>493</v>
      </c>
      <c r="F690" s="108">
        <v>8</v>
      </c>
      <c r="G690" s="151" t="s">
        <v>1489</v>
      </c>
      <c r="H690" s="128">
        <f t="shared" si="14"/>
        <v>584</v>
      </c>
      <c r="I690" s="122" t="s">
        <v>918</v>
      </c>
      <c r="J690" s="134">
        <v>45292</v>
      </c>
      <c r="K690" s="131" t="s">
        <v>56</v>
      </c>
      <c r="L690" s="132" t="s">
        <v>1528</v>
      </c>
    </row>
    <row r="691" spans="1:12">
      <c r="A691" s="140" t="s">
        <v>1541</v>
      </c>
      <c r="B691" s="131" t="s">
        <v>0</v>
      </c>
      <c r="C691" s="133" t="s">
        <v>1504</v>
      </c>
      <c r="D691" s="132" t="s">
        <v>1228</v>
      </c>
      <c r="E691" s="132" t="s">
        <v>493</v>
      </c>
      <c r="F691" s="108">
        <v>10</v>
      </c>
      <c r="G691" s="151" t="s">
        <v>1489</v>
      </c>
      <c r="H691" s="128">
        <f t="shared" si="14"/>
        <v>730</v>
      </c>
      <c r="I691" s="122" t="s">
        <v>918</v>
      </c>
      <c r="J691" s="134">
        <v>45292</v>
      </c>
      <c r="K691" s="131" t="s">
        <v>56</v>
      </c>
      <c r="L691" s="132" t="s">
        <v>1528</v>
      </c>
    </row>
    <row r="692" spans="1:12">
      <c r="A692" s="140" t="s">
        <v>1541</v>
      </c>
      <c r="B692" s="131" t="s">
        <v>0</v>
      </c>
      <c r="C692" s="133" t="s">
        <v>1505</v>
      </c>
      <c r="D692" s="132" t="s">
        <v>1228</v>
      </c>
      <c r="E692" s="132" t="s">
        <v>493</v>
      </c>
      <c r="F692" s="108">
        <v>8</v>
      </c>
      <c r="G692" s="151" t="s">
        <v>1489</v>
      </c>
      <c r="H692" s="128">
        <f t="shared" si="14"/>
        <v>584</v>
      </c>
      <c r="I692" s="122" t="s">
        <v>918</v>
      </c>
      <c r="J692" s="134">
        <v>45292</v>
      </c>
      <c r="K692" s="131" t="s">
        <v>56</v>
      </c>
      <c r="L692" s="132" t="s">
        <v>1528</v>
      </c>
    </row>
    <row r="693" spans="1:12" ht="60">
      <c r="A693" s="140" t="s">
        <v>1541</v>
      </c>
      <c r="B693" s="131" t="s">
        <v>0</v>
      </c>
      <c r="C693" s="133" t="s">
        <v>1506</v>
      </c>
      <c r="D693" s="132" t="s">
        <v>1228</v>
      </c>
      <c r="E693" s="132" t="s">
        <v>493</v>
      </c>
      <c r="F693" s="108">
        <v>70</v>
      </c>
      <c r="G693" s="150" t="s">
        <v>1339</v>
      </c>
      <c r="H693" s="128">
        <f t="shared" si="14"/>
        <v>133</v>
      </c>
      <c r="I693" s="122" t="s">
        <v>918</v>
      </c>
      <c r="J693" s="134">
        <v>45292</v>
      </c>
      <c r="K693" s="131" t="s">
        <v>56</v>
      </c>
      <c r="L693" s="132" t="s">
        <v>1528</v>
      </c>
    </row>
    <row r="694" spans="1:12" ht="30">
      <c r="A694" s="140" t="s">
        <v>1541</v>
      </c>
      <c r="B694" s="131" t="s">
        <v>0</v>
      </c>
      <c r="C694" s="133" t="s">
        <v>1507</v>
      </c>
      <c r="D694" s="132" t="s">
        <v>1228</v>
      </c>
      <c r="E694" s="132" t="s">
        <v>493</v>
      </c>
      <c r="F694" s="108">
        <v>50</v>
      </c>
      <c r="G694" s="150" t="s">
        <v>1466</v>
      </c>
      <c r="H694" s="128">
        <f t="shared" si="14"/>
        <v>300</v>
      </c>
      <c r="I694" s="122" t="s">
        <v>918</v>
      </c>
      <c r="J694" s="134">
        <v>45292</v>
      </c>
      <c r="K694" s="131" t="s">
        <v>56</v>
      </c>
      <c r="L694" s="132" t="s">
        <v>1528</v>
      </c>
    </row>
    <row r="695" spans="1:12">
      <c r="A695" s="140" t="s">
        <v>1541</v>
      </c>
      <c r="B695" s="131" t="s">
        <v>0</v>
      </c>
      <c r="C695" s="136" t="s">
        <v>1508</v>
      </c>
      <c r="D695" s="132" t="s">
        <v>1228</v>
      </c>
      <c r="E695" s="132" t="s">
        <v>493</v>
      </c>
      <c r="F695" s="108">
        <v>2000</v>
      </c>
      <c r="G695" s="150" t="s">
        <v>1509</v>
      </c>
      <c r="H695" s="128">
        <f t="shared" si="14"/>
        <v>200</v>
      </c>
      <c r="I695" s="122" t="s">
        <v>918</v>
      </c>
      <c r="J695" s="134">
        <v>45292</v>
      </c>
      <c r="K695" s="131" t="s">
        <v>56</v>
      </c>
      <c r="L695" s="132" t="s">
        <v>1528</v>
      </c>
    </row>
    <row r="696" spans="1:12" ht="45">
      <c r="A696" s="140" t="s">
        <v>1541</v>
      </c>
      <c r="B696" s="131" t="s">
        <v>0</v>
      </c>
      <c r="C696" s="133" t="s">
        <v>1510</v>
      </c>
      <c r="D696" s="132" t="s">
        <v>1228</v>
      </c>
      <c r="E696" s="132" t="s">
        <v>493</v>
      </c>
      <c r="F696" s="108">
        <v>12</v>
      </c>
      <c r="G696" s="150" t="s">
        <v>1511</v>
      </c>
      <c r="H696" s="128">
        <f t="shared" si="14"/>
        <v>240</v>
      </c>
      <c r="I696" s="122" t="s">
        <v>918</v>
      </c>
      <c r="J696" s="134">
        <v>45292</v>
      </c>
      <c r="K696" s="131" t="s">
        <v>56</v>
      </c>
      <c r="L696" s="132" t="s">
        <v>1528</v>
      </c>
    </row>
    <row r="697" spans="1:12">
      <c r="A697" s="140" t="s">
        <v>1541</v>
      </c>
      <c r="B697" s="131" t="s">
        <v>0</v>
      </c>
      <c r="C697" s="133" t="s">
        <v>1512</v>
      </c>
      <c r="D697" s="132" t="s">
        <v>1228</v>
      </c>
      <c r="E697" s="132" t="s">
        <v>493</v>
      </c>
      <c r="F697" s="108">
        <v>22</v>
      </c>
      <c r="G697" s="150" t="s">
        <v>1513</v>
      </c>
      <c r="H697" s="128">
        <f t="shared" si="14"/>
        <v>264</v>
      </c>
      <c r="I697" s="122" t="s">
        <v>918</v>
      </c>
      <c r="J697" s="134">
        <v>45292</v>
      </c>
      <c r="K697" s="131" t="s">
        <v>56</v>
      </c>
      <c r="L697" s="132" t="s">
        <v>1528</v>
      </c>
    </row>
    <row r="698" spans="1:12">
      <c r="A698" s="140" t="s">
        <v>1541</v>
      </c>
      <c r="B698" s="131" t="s">
        <v>0</v>
      </c>
      <c r="C698" s="133" t="s">
        <v>1514</v>
      </c>
      <c r="D698" s="132" t="s">
        <v>1228</v>
      </c>
      <c r="E698" s="132" t="s">
        <v>493</v>
      </c>
      <c r="F698" s="108">
        <v>500</v>
      </c>
      <c r="G698" s="150" t="s">
        <v>1421</v>
      </c>
      <c r="H698" s="128">
        <f t="shared" si="14"/>
        <v>6500</v>
      </c>
      <c r="I698" s="122" t="s">
        <v>918</v>
      </c>
      <c r="J698" s="134">
        <v>45292</v>
      </c>
      <c r="K698" s="131" t="s">
        <v>56</v>
      </c>
      <c r="L698" s="132" t="s">
        <v>1528</v>
      </c>
    </row>
    <row r="699" spans="1:12">
      <c r="A699" s="140" t="s">
        <v>1541</v>
      </c>
      <c r="B699" s="131" t="s">
        <v>0</v>
      </c>
      <c r="C699" s="133" t="s">
        <v>1515</v>
      </c>
      <c r="D699" s="132" t="s">
        <v>1228</v>
      </c>
      <c r="E699" s="132" t="s">
        <v>493</v>
      </c>
      <c r="F699" s="108">
        <v>250</v>
      </c>
      <c r="G699" s="150" t="s">
        <v>1336</v>
      </c>
      <c r="H699" s="128">
        <f t="shared" si="14"/>
        <v>1000</v>
      </c>
      <c r="I699" s="122" t="s">
        <v>918</v>
      </c>
      <c r="J699" s="134">
        <v>45292</v>
      </c>
      <c r="K699" s="131" t="s">
        <v>56</v>
      </c>
      <c r="L699" s="132" t="s">
        <v>1528</v>
      </c>
    </row>
    <row r="700" spans="1:12" ht="18" customHeight="1">
      <c r="A700" s="140" t="s">
        <v>1541</v>
      </c>
      <c r="B700" s="131" t="s">
        <v>0</v>
      </c>
      <c r="C700" s="133" t="s">
        <v>1516</v>
      </c>
      <c r="D700" s="132" t="s">
        <v>1228</v>
      </c>
      <c r="E700" s="132" t="s">
        <v>493</v>
      </c>
      <c r="F700" s="108">
        <v>220</v>
      </c>
      <c r="G700" s="150" t="s">
        <v>1278</v>
      </c>
      <c r="H700" s="128">
        <f t="shared" si="14"/>
        <v>220</v>
      </c>
      <c r="I700" s="122" t="s">
        <v>918</v>
      </c>
      <c r="J700" s="134">
        <v>45292</v>
      </c>
      <c r="K700" s="131" t="s">
        <v>56</v>
      </c>
      <c r="L700" s="132" t="s">
        <v>1528</v>
      </c>
    </row>
    <row r="701" spans="1:12" ht="18" customHeight="1">
      <c r="A701" s="140" t="s">
        <v>1541</v>
      </c>
      <c r="B701" s="131" t="s">
        <v>0</v>
      </c>
      <c r="C701" s="133" t="s">
        <v>1517</v>
      </c>
      <c r="D701" s="132" t="s">
        <v>1228</v>
      </c>
      <c r="E701" s="132" t="s">
        <v>493</v>
      </c>
      <c r="F701" s="108">
        <v>220</v>
      </c>
      <c r="G701" s="150" t="s">
        <v>1278</v>
      </c>
      <c r="H701" s="128">
        <f t="shared" si="14"/>
        <v>220</v>
      </c>
      <c r="I701" s="122" t="s">
        <v>918</v>
      </c>
      <c r="J701" s="134">
        <v>45292</v>
      </c>
      <c r="K701" s="131" t="s">
        <v>56</v>
      </c>
      <c r="L701" s="132" t="s">
        <v>1528</v>
      </c>
    </row>
    <row r="702" spans="1:12" ht="30">
      <c r="A702" s="140" t="s">
        <v>1541</v>
      </c>
      <c r="B702" s="131" t="s">
        <v>0</v>
      </c>
      <c r="C702" s="136" t="s">
        <v>1518</v>
      </c>
      <c r="D702" s="132" t="s">
        <v>1228</v>
      </c>
      <c r="E702" s="132" t="s">
        <v>493</v>
      </c>
      <c r="F702" s="108">
        <v>30</v>
      </c>
      <c r="G702" s="150" t="s">
        <v>1519</v>
      </c>
      <c r="H702" s="128">
        <f t="shared" si="14"/>
        <v>48</v>
      </c>
      <c r="I702" s="122" t="s">
        <v>918</v>
      </c>
      <c r="J702" s="134">
        <v>45292</v>
      </c>
      <c r="K702" s="131" t="s">
        <v>56</v>
      </c>
      <c r="L702" s="132" t="s">
        <v>1528</v>
      </c>
    </row>
    <row r="703" spans="1:12" ht="30">
      <c r="A703" s="140" t="s">
        <v>1541</v>
      </c>
      <c r="B703" s="131" t="s">
        <v>0</v>
      </c>
      <c r="C703" s="133" t="s">
        <v>1520</v>
      </c>
      <c r="D703" s="132" t="s">
        <v>1228</v>
      </c>
      <c r="E703" s="132" t="s">
        <v>493</v>
      </c>
      <c r="F703" s="108">
        <v>30</v>
      </c>
      <c r="G703" s="151" t="s">
        <v>1519</v>
      </c>
      <c r="H703" s="128">
        <f t="shared" si="14"/>
        <v>48</v>
      </c>
      <c r="I703" s="122" t="s">
        <v>918</v>
      </c>
      <c r="J703" s="134">
        <v>45292</v>
      </c>
      <c r="K703" s="131" t="s">
        <v>56</v>
      </c>
      <c r="L703" s="132" t="s">
        <v>1528</v>
      </c>
    </row>
    <row r="704" spans="1:12" ht="30">
      <c r="A704" s="140" t="s">
        <v>1541</v>
      </c>
      <c r="B704" s="131" t="s">
        <v>0</v>
      </c>
      <c r="C704" s="133" t="s">
        <v>1521</v>
      </c>
      <c r="D704" s="132" t="s">
        <v>1228</v>
      </c>
      <c r="E704" s="132" t="s">
        <v>493</v>
      </c>
      <c r="F704" s="108">
        <v>30</v>
      </c>
      <c r="G704" s="151" t="s">
        <v>1519</v>
      </c>
      <c r="H704" s="128">
        <f t="shared" si="14"/>
        <v>48</v>
      </c>
      <c r="I704" s="122" t="s">
        <v>918</v>
      </c>
      <c r="J704" s="134">
        <v>45292</v>
      </c>
      <c r="K704" s="131" t="s">
        <v>56</v>
      </c>
      <c r="L704" s="132" t="s">
        <v>1528</v>
      </c>
    </row>
    <row r="705" spans="1:13" ht="30">
      <c r="A705" s="140" t="s">
        <v>1541</v>
      </c>
      <c r="B705" s="131" t="s">
        <v>0</v>
      </c>
      <c r="C705" s="133" t="s">
        <v>1522</v>
      </c>
      <c r="D705" s="132" t="s">
        <v>1228</v>
      </c>
      <c r="E705" s="132" t="s">
        <v>1229</v>
      </c>
      <c r="F705" s="108">
        <v>20</v>
      </c>
      <c r="G705" s="150" t="s">
        <v>1307</v>
      </c>
      <c r="H705" s="128">
        <f t="shared" si="14"/>
        <v>70</v>
      </c>
      <c r="I705" s="122" t="s">
        <v>918</v>
      </c>
      <c r="J705" s="134">
        <v>45292</v>
      </c>
      <c r="K705" s="131" t="s">
        <v>56</v>
      </c>
      <c r="L705" s="132" t="s">
        <v>1528</v>
      </c>
    </row>
    <row r="706" spans="1:13">
      <c r="A706" s="140" t="s">
        <v>1541</v>
      </c>
      <c r="B706" s="131" t="s">
        <v>0</v>
      </c>
      <c r="C706" s="136" t="s">
        <v>1523</v>
      </c>
      <c r="D706" s="132" t="s">
        <v>1228</v>
      </c>
      <c r="E706" s="132" t="s">
        <v>493</v>
      </c>
      <c r="F706" s="108">
        <v>150</v>
      </c>
      <c r="G706" s="150" t="s">
        <v>1524</v>
      </c>
      <c r="H706" s="128">
        <f t="shared" si="14"/>
        <v>60</v>
      </c>
      <c r="I706" s="122" t="s">
        <v>918</v>
      </c>
      <c r="J706" s="134">
        <v>45292</v>
      </c>
      <c r="K706" s="131" t="s">
        <v>56</v>
      </c>
      <c r="L706" s="132" t="s">
        <v>1528</v>
      </c>
    </row>
    <row r="707" spans="1:13" ht="45">
      <c r="A707" s="140" t="s">
        <v>1541</v>
      </c>
      <c r="B707" s="131" t="s">
        <v>0</v>
      </c>
      <c r="C707" s="133" t="s">
        <v>1525</v>
      </c>
      <c r="D707" s="132" t="s">
        <v>1228</v>
      </c>
      <c r="E707" s="132" t="s">
        <v>493</v>
      </c>
      <c r="F707" s="108">
        <v>20</v>
      </c>
      <c r="G707" s="150" t="s">
        <v>1322</v>
      </c>
      <c r="H707" s="128">
        <f t="shared" si="14"/>
        <v>280</v>
      </c>
      <c r="I707" s="122" t="s">
        <v>918</v>
      </c>
      <c r="J707" s="134">
        <v>45292</v>
      </c>
      <c r="K707" s="131" t="s">
        <v>56</v>
      </c>
      <c r="L707" s="132" t="s">
        <v>1528</v>
      </c>
    </row>
    <row r="708" spans="1:13" ht="30">
      <c r="A708" s="140" t="s">
        <v>1541</v>
      </c>
      <c r="B708" s="131" t="s">
        <v>1025</v>
      </c>
      <c r="C708" s="133" t="s">
        <v>1526</v>
      </c>
      <c r="D708" s="132" t="s">
        <v>1228</v>
      </c>
      <c r="E708" s="132" t="s">
        <v>493</v>
      </c>
      <c r="F708" s="108">
        <v>14</v>
      </c>
      <c r="G708" s="150" t="s">
        <v>1527</v>
      </c>
      <c r="H708" s="128">
        <f>G708*F708</f>
        <v>4199.8600000000006</v>
      </c>
      <c r="I708" s="122" t="s">
        <v>918</v>
      </c>
      <c r="J708" s="134">
        <v>45292</v>
      </c>
      <c r="K708" s="131" t="s">
        <v>56</v>
      </c>
      <c r="L708" s="132" t="s">
        <v>1528</v>
      </c>
    </row>
    <row r="709" spans="1:13">
      <c r="A709" s="140" t="s">
        <v>1541</v>
      </c>
      <c r="B709" s="1" t="s">
        <v>77</v>
      </c>
      <c r="C709" s="1" t="s">
        <v>1539</v>
      </c>
      <c r="D709" s="1" t="s">
        <v>1539</v>
      </c>
      <c r="E709" s="1" t="s">
        <v>493</v>
      </c>
      <c r="G709" s="20">
        <v>250000</v>
      </c>
      <c r="H709" s="20">
        <v>250000</v>
      </c>
      <c r="I709" s="122" t="s">
        <v>918</v>
      </c>
      <c r="J709" s="134">
        <v>45293</v>
      </c>
      <c r="K709" s="1" t="s">
        <v>56</v>
      </c>
      <c r="L709" s="132" t="s">
        <v>1528</v>
      </c>
    </row>
    <row r="710" spans="1:13" ht="27.75" customHeight="1">
      <c r="A710" s="140" t="s">
        <v>1541</v>
      </c>
      <c r="B710" s="1" t="s">
        <v>33</v>
      </c>
      <c r="C710" s="89" t="s">
        <v>1543</v>
      </c>
      <c r="D710" s="1" t="s">
        <v>1544</v>
      </c>
      <c r="E710" s="1" t="s">
        <v>493</v>
      </c>
      <c r="G710" s="20">
        <v>85512.09</v>
      </c>
      <c r="H710" s="60">
        <v>85512.09</v>
      </c>
      <c r="I710" s="3" t="s">
        <v>918</v>
      </c>
      <c r="J710" s="79">
        <v>45383</v>
      </c>
      <c r="K710" s="1" t="s">
        <v>56</v>
      </c>
      <c r="L710" s="177" t="s">
        <v>1545</v>
      </c>
      <c r="M710" s="178"/>
    </row>
    <row r="711" spans="1:13" ht="27.75" customHeight="1">
      <c r="A711" s="140" t="s">
        <v>1541</v>
      </c>
      <c r="B711" s="1" t="s">
        <v>770</v>
      </c>
      <c r="C711" s="1" t="s">
        <v>1590</v>
      </c>
      <c r="D711" s="1" t="s">
        <v>1591</v>
      </c>
      <c r="E711" s="1" t="s">
        <v>36</v>
      </c>
      <c r="G711" s="172">
        <v>222000</v>
      </c>
      <c r="H711" s="176">
        <v>222000</v>
      </c>
      <c r="I711" s="3" t="s">
        <v>1570</v>
      </c>
      <c r="J711" s="79">
        <v>45383</v>
      </c>
      <c r="K711" s="1" t="s">
        <v>1592</v>
      </c>
      <c r="L711" s="174" t="s">
        <v>1593</v>
      </c>
      <c r="M711" s="175"/>
    </row>
    <row r="712" spans="1:13">
      <c r="A712" s="140" t="s">
        <v>1541</v>
      </c>
      <c r="B712" s="156" t="s">
        <v>106</v>
      </c>
      <c r="C712" s="156" t="s">
        <v>1546</v>
      </c>
      <c r="D712" s="156" t="s">
        <v>331</v>
      </c>
      <c r="E712" s="155" t="s">
        <v>1547</v>
      </c>
      <c r="F712" s="168">
        <v>10</v>
      </c>
      <c r="G712" s="165">
        <v>8000</v>
      </c>
      <c r="H712" s="162">
        <v>80000</v>
      </c>
      <c r="I712" s="156" t="s">
        <v>48</v>
      </c>
      <c r="J712" s="157">
        <v>45413</v>
      </c>
      <c r="K712" s="156" t="s">
        <v>373</v>
      </c>
      <c r="L712" s="156" t="s">
        <v>1548</v>
      </c>
    </row>
    <row r="713" spans="1:13">
      <c r="A713" s="140" t="s">
        <v>1541</v>
      </c>
      <c r="B713" s="155" t="s">
        <v>354</v>
      </c>
      <c r="C713" s="158" t="s">
        <v>1549</v>
      </c>
      <c r="D713" s="158" t="s">
        <v>398</v>
      </c>
      <c r="E713" s="155" t="s">
        <v>1550</v>
      </c>
      <c r="F713" s="169">
        <v>30000</v>
      </c>
      <c r="G713" s="166">
        <v>8</v>
      </c>
      <c r="H713" s="159">
        <v>240000</v>
      </c>
      <c r="I713" s="155" t="s">
        <v>48</v>
      </c>
      <c r="J713" s="161">
        <v>45413</v>
      </c>
      <c r="K713" s="160" t="s">
        <v>1551</v>
      </c>
      <c r="L713" s="158" t="s">
        <v>1552</v>
      </c>
    </row>
    <row r="714" spans="1:13">
      <c r="A714" s="140" t="s">
        <v>1541</v>
      </c>
      <c r="B714" s="154" t="s">
        <v>354</v>
      </c>
      <c r="C714" s="154" t="s">
        <v>1553</v>
      </c>
      <c r="D714" s="154" t="s">
        <v>398</v>
      </c>
      <c r="E714" s="155" t="s">
        <v>319</v>
      </c>
      <c r="F714" s="170">
        <v>100</v>
      </c>
      <c r="G714" s="167">
        <v>750</v>
      </c>
      <c r="H714" s="164">
        <v>75000</v>
      </c>
      <c r="I714" s="154" t="s">
        <v>48</v>
      </c>
      <c r="J714" s="163">
        <v>45383</v>
      </c>
      <c r="K714" s="154" t="s">
        <v>1554</v>
      </c>
      <c r="L714" s="154" t="s">
        <v>1555</v>
      </c>
    </row>
    <row r="715" spans="1:13">
      <c r="A715" s="140" t="s">
        <v>1541</v>
      </c>
      <c r="B715" s="156" t="s">
        <v>106</v>
      </c>
      <c r="C715" s="154" t="s">
        <v>1556</v>
      </c>
      <c r="D715" s="156" t="s">
        <v>331</v>
      </c>
      <c r="E715" s="155" t="s">
        <v>319</v>
      </c>
      <c r="F715" s="170">
        <v>100</v>
      </c>
      <c r="G715" s="167">
        <v>100</v>
      </c>
      <c r="H715" s="164">
        <v>10000</v>
      </c>
      <c r="I715" s="154" t="s">
        <v>48</v>
      </c>
      <c r="J715" s="163">
        <v>45383</v>
      </c>
      <c r="K715" s="154" t="s">
        <v>373</v>
      </c>
      <c r="L715" s="154" t="s">
        <v>1557</v>
      </c>
    </row>
    <row r="716" spans="1:13">
      <c r="A716" s="140" t="s">
        <v>1541</v>
      </c>
      <c r="B716" s="154" t="s">
        <v>354</v>
      </c>
      <c r="C716" s="154" t="s">
        <v>1558</v>
      </c>
      <c r="D716" s="154" t="s">
        <v>398</v>
      </c>
      <c r="E716" s="154" t="s">
        <v>1559</v>
      </c>
      <c r="F716" s="170">
        <v>1176</v>
      </c>
      <c r="G716" s="172">
        <v>137.75</v>
      </c>
      <c r="H716" s="164">
        <v>161994</v>
      </c>
      <c r="I716" s="154" t="s">
        <v>285</v>
      </c>
      <c r="J716" s="163">
        <v>45383</v>
      </c>
      <c r="K716" s="154" t="s">
        <v>262</v>
      </c>
      <c r="L716" s="154" t="s">
        <v>1560</v>
      </c>
    </row>
    <row r="717" spans="1:13">
      <c r="A717" s="140" t="s">
        <v>1541</v>
      </c>
      <c r="B717" s="154" t="s">
        <v>106</v>
      </c>
      <c r="C717" s="154" t="s">
        <v>1561</v>
      </c>
      <c r="D717" s="154" t="s">
        <v>1040</v>
      </c>
      <c r="E717" s="154" t="s">
        <v>224</v>
      </c>
      <c r="F717" s="170">
        <v>12</v>
      </c>
      <c r="G717" s="172">
        <v>1000</v>
      </c>
      <c r="H717" s="164">
        <v>12000</v>
      </c>
      <c r="I717" s="154" t="s">
        <v>285</v>
      </c>
      <c r="J717" s="163">
        <v>45402</v>
      </c>
      <c r="K717" s="154" t="s">
        <v>262</v>
      </c>
      <c r="L717" s="154" t="s">
        <v>1562</v>
      </c>
    </row>
    <row r="718" spans="1:13">
      <c r="A718" s="140" t="s">
        <v>1541</v>
      </c>
      <c r="B718" s="154" t="s">
        <v>106</v>
      </c>
      <c r="C718" s="171" t="s">
        <v>1563</v>
      </c>
      <c r="D718" s="156" t="s">
        <v>331</v>
      </c>
      <c r="E718" s="155" t="s">
        <v>319</v>
      </c>
      <c r="F718" s="154">
        <v>1</v>
      </c>
      <c r="G718" s="164">
        <v>2000</v>
      </c>
      <c r="H718" s="164">
        <v>2000</v>
      </c>
      <c r="I718" s="154" t="s">
        <v>48</v>
      </c>
      <c r="J718" s="163">
        <v>45403</v>
      </c>
      <c r="K718" s="154" t="s">
        <v>373</v>
      </c>
      <c r="L718" s="154" t="s">
        <v>1564</v>
      </c>
    </row>
    <row r="719" spans="1:13">
      <c r="A719" s="140" t="s">
        <v>1541</v>
      </c>
      <c r="B719" s="154" t="s">
        <v>406</v>
      </c>
      <c r="C719" s="154" t="s">
        <v>1565</v>
      </c>
      <c r="D719" s="154" t="s">
        <v>398</v>
      </c>
      <c r="E719" s="155" t="s">
        <v>319</v>
      </c>
      <c r="F719" s="154">
        <v>20</v>
      </c>
      <c r="G719" s="164">
        <v>500</v>
      </c>
      <c r="H719" s="164">
        <v>10000</v>
      </c>
      <c r="I719" s="154" t="s">
        <v>48</v>
      </c>
      <c r="J719" s="163">
        <v>45403</v>
      </c>
      <c r="K719" s="154" t="s">
        <v>1566</v>
      </c>
      <c r="L719" s="154" t="s">
        <v>1567</v>
      </c>
    </row>
    <row r="720" spans="1:13">
      <c r="A720" s="140" t="s">
        <v>1541</v>
      </c>
      <c r="B720" s="1" t="s">
        <v>1569</v>
      </c>
      <c r="C720" s="1" t="s">
        <v>1568</v>
      </c>
      <c r="D720" s="1" t="s">
        <v>1569</v>
      </c>
      <c r="E720" s="155" t="s">
        <v>319</v>
      </c>
      <c r="F720" s="108">
        <v>1</v>
      </c>
      <c r="G720" s="20">
        <v>350000</v>
      </c>
      <c r="H720" s="60">
        <v>350000</v>
      </c>
      <c r="I720" s="154" t="s">
        <v>48</v>
      </c>
      <c r="J720" s="79">
        <v>45413</v>
      </c>
      <c r="K720" s="154" t="s">
        <v>1566</v>
      </c>
      <c r="L720" s="1" t="s">
        <v>1568</v>
      </c>
    </row>
    <row r="721" spans="1:12" ht="28.5" customHeight="1">
      <c r="A721" s="140" t="s">
        <v>1541</v>
      </c>
      <c r="B721" s="1" t="s">
        <v>1569</v>
      </c>
      <c r="C721" s="87" t="s">
        <v>1573</v>
      </c>
      <c r="D721" s="1" t="s">
        <v>1569</v>
      </c>
      <c r="E721" s="155" t="s">
        <v>319</v>
      </c>
      <c r="F721" s="108">
        <v>1</v>
      </c>
      <c r="G721" s="20">
        <v>150000</v>
      </c>
      <c r="H721" s="153">
        <v>150000</v>
      </c>
      <c r="I721" s="9" t="s">
        <v>1570</v>
      </c>
      <c r="J721" s="79">
        <v>45383</v>
      </c>
      <c r="K721" s="154" t="s">
        <v>1566</v>
      </c>
      <c r="L721" s="1" t="s">
        <v>1571</v>
      </c>
    </row>
    <row r="722" spans="1:12">
      <c r="A722" s="140" t="s">
        <v>1541</v>
      </c>
      <c r="B722" s="1" t="s">
        <v>1569</v>
      </c>
      <c r="C722" s="1" t="s">
        <v>1572</v>
      </c>
      <c r="D722" s="1" t="s">
        <v>1569</v>
      </c>
      <c r="E722" s="155" t="s">
        <v>319</v>
      </c>
      <c r="F722" s="108">
        <v>1</v>
      </c>
      <c r="G722" s="20">
        <v>450000</v>
      </c>
      <c r="H722" s="60">
        <v>450000</v>
      </c>
      <c r="I722" s="9" t="s">
        <v>1535</v>
      </c>
      <c r="J722" s="79">
        <v>45383</v>
      </c>
      <c r="K722" s="154" t="s">
        <v>1566</v>
      </c>
      <c r="L722" s="1" t="s">
        <v>1572</v>
      </c>
    </row>
    <row r="723" spans="1:12">
      <c r="A723" s="140" t="s">
        <v>1541</v>
      </c>
      <c r="B723" s="1" t="s">
        <v>1569</v>
      </c>
      <c r="C723" s="1" t="s">
        <v>1574</v>
      </c>
      <c r="D723" s="1" t="s">
        <v>1569</v>
      </c>
      <c r="E723" s="155" t="s">
        <v>319</v>
      </c>
      <c r="F723" s="108">
        <v>1</v>
      </c>
      <c r="G723" s="20">
        <v>500000</v>
      </c>
      <c r="H723" s="60">
        <v>500000</v>
      </c>
      <c r="I723" s="9" t="s">
        <v>1535</v>
      </c>
      <c r="J723" s="79">
        <v>45383</v>
      </c>
      <c r="K723" s="154" t="s">
        <v>1566</v>
      </c>
      <c r="L723" s="1" t="s">
        <v>1574</v>
      </c>
    </row>
    <row r="724" spans="1:12">
      <c r="A724" s="140" t="s">
        <v>1541</v>
      </c>
      <c r="B724" s="1" t="s">
        <v>1569</v>
      </c>
      <c r="C724" s="1" t="s">
        <v>1575</v>
      </c>
      <c r="D724" s="1" t="s">
        <v>1569</v>
      </c>
      <c r="E724" s="155" t="s">
        <v>319</v>
      </c>
      <c r="F724" s="108">
        <v>1</v>
      </c>
      <c r="G724" s="20">
        <v>80000</v>
      </c>
      <c r="H724" s="60">
        <v>80000</v>
      </c>
      <c r="I724" s="9" t="s">
        <v>48</v>
      </c>
      <c r="J724" s="79">
        <v>45383</v>
      </c>
      <c r="K724" s="154" t="s">
        <v>1566</v>
      </c>
      <c r="L724" s="1" t="s">
        <v>1575</v>
      </c>
    </row>
    <row r="725" spans="1:12" ht="27.75" customHeight="1">
      <c r="A725" s="140" t="s">
        <v>1541</v>
      </c>
      <c r="B725" s="1" t="s">
        <v>1569</v>
      </c>
      <c r="C725" s="89" t="s">
        <v>1578</v>
      </c>
      <c r="D725" s="1" t="s">
        <v>1569</v>
      </c>
      <c r="E725" s="155" t="s">
        <v>319</v>
      </c>
      <c r="F725" s="108">
        <v>1</v>
      </c>
      <c r="G725" s="20">
        <v>100000</v>
      </c>
      <c r="H725" s="153">
        <v>100000</v>
      </c>
      <c r="I725" s="9" t="s">
        <v>1570</v>
      </c>
      <c r="J725" s="79">
        <v>45383</v>
      </c>
      <c r="K725" s="1" t="s">
        <v>1566</v>
      </c>
      <c r="L725" s="1" t="s">
        <v>1578</v>
      </c>
    </row>
    <row r="726" spans="1:12">
      <c r="A726" s="140" t="s">
        <v>1541</v>
      </c>
      <c r="B726" s="1" t="s">
        <v>0</v>
      </c>
      <c r="C726" s="1" t="s">
        <v>1586</v>
      </c>
      <c r="D726" s="1" t="s">
        <v>398</v>
      </c>
      <c r="E726" s="155" t="s">
        <v>319</v>
      </c>
      <c r="F726" s="108">
        <v>1</v>
      </c>
      <c r="G726" s="20">
        <v>100000</v>
      </c>
      <c r="H726" s="60">
        <v>100000</v>
      </c>
      <c r="I726" s="9" t="s">
        <v>1576</v>
      </c>
      <c r="J726" s="79">
        <v>45413</v>
      </c>
      <c r="K726" s="1" t="s">
        <v>56</v>
      </c>
      <c r="L726" s="1" t="s">
        <v>1586</v>
      </c>
    </row>
    <row r="727" spans="1:12">
      <c r="A727" s="140" t="s">
        <v>1541</v>
      </c>
      <c r="B727" s="1" t="s">
        <v>1569</v>
      </c>
      <c r="C727" s="1" t="s">
        <v>1577</v>
      </c>
      <c r="D727" s="1" t="s">
        <v>1569</v>
      </c>
      <c r="E727" s="155" t="s">
        <v>319</v>
      </c>
      <c r="F727" s="108">
        <v>1</v>
      </c>
      <c r="G727" s="20">
        <v>350000</v>
      </c>
      <c r="H727" s="60">
        <v>350000</v>
      </c>
      <c r="I727" s="9" t="s">
        <v>1570</v>
      </c>
      <c r="J727" s="79">
        <v>45383</v>
      </c>
      <c r="K727" s="1" t="s">
        <v>1566</v>
      </c>
      <c r="L727" s="1" t="s">
        <v>1577</v>
      </c>
    </row>
    <row r="728" spans="1:12">
      <c r="A728" s="140" t="s">
        <v>1541</v>
      </c>
      <c r="B728" s="1" t="s">
        <v>0</v>
      </c>
      <c r="C728" s="1" t="s">
        <v>1579</v>
      </c>
      <c r="D728" s="1" t="s">
        <v>77</v>
      </c>
      <c r="E728" s="155" t="s">
        <v>319</v>
      </c>
      <c r="G728" s="20">
        <v>40000</v>
      </c>
      <c r="H728" s="60">
        <v>40000</v>
      </c>
      <c r="I728" s="9" t="s">
        <v>1570</v>
      </c>
      <c r="J728" s="79">
        <v>45383</v>
      </c>
      <c r="K728" s="1" t="s">
        <v>262</v>
      </c>
      <c r="L728" s="1" t="s">
        <v>1580</v>
      </c>
    </row>
    <row r="729" spans="1:12">
      <c r="A729" s="140" t="s">
        <v>1541</v>
      </c>
      <c r="B729" s="1" t="s">
        <v>0</v>
      </c>
      <c r="C729" s="1" t="s">
        <v>1582</v>
      </c>
      <c r="D729" s="1" t="s">
        <v>1581</v>
      </c>
      <c r="E729" s="155" t="s">
        <v>319</v>
      </c>
      <c r="F729" s="108">
        <v>1</v>
      </c>
      <c r="G729" s="20">
        <v>20000</v>
      </c>
      <c r="H729" s="60">
        <v>20000</v>
      </c>
      <c r="I729" s="9" t="s">
        <v>1570</v>
      </c>
      <c r="J729" s="79">
        <v>45383</v>
      </c>
      <c r="K729" s="1" t="s">
        <v>262</v>
      </c>
      <c r="L729" s="1" t="s">
        <v>1585</v>
      </c>
    </row>
    <row r="730" spans="1:12">
      <c r="A730" s="140" t="s">
        <v>1541</v>
      </c>
      <c r="B730" s="1" t="s">
        <v>0</v>
      </c>
      <c r="C730" s="1" t="s">
        <v>1583</v>
      </c>
      <c r="D730" s="1" t="s">
        <v>1581</v>
      </c>
      <c r="E730" s="155" t="s">
        <v>319</v>
      </c>
      <c r="F730" s="108">
        <v>1</v>
      </c>
      <c r="G730" s="20">
        <v>20000</v>
      </c>
      <c r="H730" s="60">
        <v>20000</v>
      </c>
      <c r="I730" s="9" t="s">
        <v>1570</v>
      </c>
      <c r="J730" s="79">
        <v>45383</v>
      </c>
      <c r="K730" s="1" t="s">
        <v>262</v>
      </c>
      <c r="L730" s="1" t="s">
        <v>1584</v>
      </c>
    </row>
    <row r="731" spans="1:12" s="7" customFormat="1">
      <c r="A731" s="173" t="s">
        <v>1541</v>
      </c>
      <c r="B731" s="1" t="s">
        <v>1598</v>
      </c>
      <c r="C731" s="7" t="s">
        <v>1589</v>
      </c>
      <c r="D731" s="7" t="s">
        <v>1588</v>
      </c>
      <c r="E731" s="7" t="s">
        <v>1587</v>
      </c>
      <c r="F731" s="115">
        <v>1</v>
      </c>
      <c r="G731" s="100">
        <v>1100000</v>
      </c>
      <c r="H731" s="61">
        <v>1100000</v>
      </c>
      <c r="I731" s="31" t="s">
        <v>1570</v>
      </c>
      <c r="J731" s="80">
        <v>45383</v>
      </c>
      <c r="K731" s="7" t="s">
        <v>262</v>
      </c>
      <c r="L731" s="7" t="s">
        <v>1601</v>
      </c>
    </row>
    <row r="732" spans="1:12" ht="27" customHeight="1">
      <c r="A732" s="173" t="s">
        <v>1541</v>
      </c>
      <c r="B732" s="1" t="s">
        <v>1594</v>
      </c>
      <c r="C732" s="87" t="s">
        <v>1595</v>
      </c>
      <c r="D732" s="1" t="s">
        <v>1596</v>
      </c>
      <c r="E732" s="1" t="s">
        <v>1597</v>
      </c>
      <c r="F732" s="108">
        <v>12</v>
      </c>
      <c r="G732" s="20">
        <v>1980</v>
      </c>
      <c r="H732" s="153">
        <f>G732*F732</f>
        <v>23760</v>
      </c>
      <c r="I732" s="9" t="s">
        <v>1570</v>
      </c>
      <c r="J732" s="79">
        <v>45392</v>
      </c>
      <c r="K732" s="1" t="s">
        <v>262</v>
      </c>
      <c r="L732" s="1" t="s">
        <v>1595</v>
      </c>
    </row>
    <row r="733" spans="1:12">
      <c r="A733" s="173" t="s">
        <v>1541</v>
      </c>
      <c r="B733" s="1" t="s">
        <v>1598</v>
      </c>
      <c r="C733" s="1" t="s">
        <v>1599</v>
      </c>
      <c r="D733" s="1" t="s">
        <v>1600</v>
      </c>
      <c r="E733" s="1" t="s">
        <v>1587</v>
      </c>
      <c r="F733" s="108">
        <v>1</v>
      </c>
      <c r="G733" s="20">
        <v>634000</v>
      </c>
      <c r="H733" s="60">
        <f>G733</f>
        <v>634000</v>
      </c>
      <c r="I733" s="3" t="s">
        <v>1570</v>
      </c>
      <c r="J733" s="79">
        <v>45392</v>
      </c>
      <c r="K733" s="1" t="s">
        <v>262</v>
      </c>
      <c r="L733" s="1" t="s">
        <v>1602</v>
      </c>
    </row>
    <row r="734" spans="1:12" s="7" customFormat="1">
      <c r="A734" s="173" t="s">
        <v>1541</v>
      </c>
      <c r="B734" s="7" t="s">
        <v>1603</v>
      </c>
      <c r="C734" s="7" t="s">
        <v>1604</v>
      </c>
      <c r="D734" s="7" t="s">
        <v>1605</v>
      </c>
      <c r="E734" s="7" t="s">
        <v>1587</v>
      </c>
      <c r="F734" s="115"/>
      <c r="G734" s="100">
        <v>6000</v>
      </c>
      <c r="H734" s="61">
        <v>6000</v>
      </c>
      <c r="I734" s="8" t="s">
        <v>1607</v>
      </c>
      <c r="J734" s="80">
        <v>45427</v>
      </c>
      <c r="K734" s="7" t="s">
        <v>262</v>
      </c>
      <c r="L734" s="7" t="s">
        <v>1608</v>
      </c>
    </row>
    <row r="735" spans="1:12" s="7" customFormat="1">
      <c r="A735" s="173" t="s">
        <v>1541</v>
      </c>
      <c r="B735" s="7" t="s">
        <v>1603</v>
      </c>
      <c r="C735" s="7" t="s">
        <v>1606</v>
      </c>
      <c r="D735" s="7" t="s">
        <v>1603</v>
      </c>
      <c r="E735" s="7" t="s">
        <v>1587</v>
      </c>
      <c r="F735" s="115"/>
      <c r="G735" s="100">
        <v>23000</v>
      </c>
      <c r="H735" s="61">
        <v>23000</v>
      </c>
      <c r="I735" s="8" t="s">
        <v>1607</v>
      </c>
      <c r="J735" s="80">
        <v>45427</v>
      </c>
      <c r="K735" s="7" t="s">
        <v>262</v>
      </c>
      <c r="L735" s="7" t="s">
        <v>1609</v>
      </c>
    </row>
    <row r="736" spans="1:12" s="7" customFormat="1">
      <c r="A736" s="173" t="s">
        <v>1541</v>
      </c>
      <c r="B736" s="7" t="s">
        <v>1569</v>
      </c>
      <c r="C736" s="7" t="s">
        <v>1610</v>
      </c>
      <c r="D736" s="7" t="s">
        <v>1569</v>
      </c>
      <c r="E736" s="7" t="s">
        <v>319</v>
      </c>
      <c r="F736" s="115"/>
      <c r="G736" s="100">
        <v>200000</v>
      </c>
      <c r="H736" s="61">
        <v>200000</v>
      </c>
      <c r="I736" s="8" t="s">
        <v>1607</v>
      </c>
      <c r="J736" s="80">
        <v>45427</v>
      </c>
      <c r="K736" s="7" t="s">
        <v>262</v>
      </c>
      <c r="L736" s="7" t="s">
        <v>1610</v>
      </c>
    </row>
    <row r="737" spans="1:12" s="7" customFormat="1">
      <c r="A737" s="173" t="s">
        <v>1541</v>
      </c>
      <c r="B737" s="7" t="s">
        <v>1569</v>
      </c>
      <c r="C737" s="7" t="s">
        <v>1611</v>
      </c>
      <c r="D737" s="7" t="s">
        <v>1569</v>
      </c>
      <c r="E737" s="7" t="s">
        <v>319</v>
      </c>
      <c r="F737" s="115"/>
      <c r="G737" s="100">
        <v>150000</v>
      </c>
      <c r="H737" s="61">
        <v>150000</v>
      </c>
      <c r="I737" s="8" t="s">
        <v>1612</v>
      </c>
      <c r="J737" s="80">
        <v>45427</v>
      </c>
      <c r="K737" s="7" t="s">
        <v>262</v>
      </c>
      <c r="L737" s="7" t="s">
        <v>1611</v>
      </c>
    </row>
    <row r="738" spans="1:12" s="7" customFormat="1">
      <c r="A738" s="173" t="s">
        <v>1541</v>
      </c>
      <c r="B738" s="7" t="s">
        <v>1025</v>
      </c>
      <c r="C738" s="179" t="s">
        <v>1613</v>
      </c>
      <c r="D738" s="7" t="s">
        <v>879</v>
      </c>
      <c r="E738" s="7" t="s">
        <v>1587</v>
      </c>
      <c r="F738" s="115">
        <v>1</v>
      </c>
      <c r="G738" s="100">
        <v>60000</v>
      </c>
      <c r="H738" s="61">
        <v>60000</v>
      </c>
      <c r="I738" s="8" t="s">
        <v>1612</v>
      </c>
      <c r="J738" s="80">
        <v>45427</v>
      </c>
      <c r="K738" s="7" t="s">
        <v>262</v>
      </c>
      <c r="L738" s="7" t="s">
        <v>1613</v>
      </c>
    </row>
    <row r="739" spans="1:12" s="7" customFormat="1">
      <c r="A739" s="173" t="s">
        <v>1541</v>
      </c>
      <c r="B739" s="7" t="s">
        <v>1025</v>
      </c>
      <c r="C739" s="180" t="s">
        <v>1614</v>
      </c>
      <c r="D739" s="7" t="s">
        <v>879</v>
      </c>
      <c r="E739" s="7" t="s">
        <v>1587</v>
      </c>
      <c r="F739" s="115">
        <v>1</v>
      </c>
      <c r="G739" s="100">
        <v>10000</v>
      </c>
      <c r="H739" s="61">
        <v>10000</v>
      </c>
      <c r="I739" s="8" t="s">
        <v>1612</v>
      </c>
      <c r="J739" s="80">
        <v>45428</v>
      </c>
      <c r="K739" s="7" t="s">
        <v>262</v>
      </c>
      <c r="L739" s="180" t="s">
        <v>1614</v>
      </c>
    </row>
    <row r="740" spans="1:12" s="7" customFormat="1">
      <c r="A740" s="173" t="s">
        <v>1541</v>
      </c>
      <c r="B740" s="7" t="s">
        <v>1594</v>
      </c>
      <c r="C740" s="7" t="s">
        <v>1615</v>
      </c>
      <c r="D740" s="7" t="s">
        <v>1616</v>
      </c>
      <c r="E740" s="7" t="s">
        <v>1617</v>
      </c>
      <c r="F740" s="115">
        <v>1</v>
      </c>
      <c r="G740" s="100">
        <v>20000</v>
      </c>
      <c r="H740" s="61">
        <v>20000</v>
      </c>
      <c r="I740" s="8" t="s">
        <v>1618</v>
      </c>
      <c r="J740" s="80">
        <v>45428</v>
      </c>
      <c r="K740" s="7" t="s">
        <v>262</v>
      </c>
      <c r="L740" s="7" t="s">
        <v>1619</v>
      </c>
    </row>
    <row r="741" spans="1:12" s="7" customFormat="1">
      <c r="A741" s="173" t="s">
        <v>1541</v>
      </c>
      <c r="B741" s="7" t="s">
        <v>1569</v>
      </c>
      <c r="C741" s="7" t="s">
        <v>1620</v>
      </c>
      <c r="D741" s="7" t="s">
        <v>1569</v>
      </c>
      <c r="E741" s="7" t="s">
        <v>1621</v>
      </c>
      <c r="F741" s="115"/>
      <c r="G741" s="100">
        <v>2446.64</v>
      </c>
      <c r="H741" s="61">
        <v>2446.64</v>
      </c>
      <c r="I741" s="8" t="s">
        <v>1607</v>
      </c>
      <c r="J741" s="80">
        <v>45429</v>
      </c>
      <c r="K741" s="7" t="s">
        <v>262</v>
      </c>
      <c r="L741" s="7" t="s">
        <v>1622</v>
      </c>
    </row>
    <row r="742" spans="1:12">
      <c r="A742" s="173"/>
    </row>
  </sheetData>
  <mergeCells count="1">
    <mergeCell ref="L710:M710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2024-04-02T18:56:17Z</cp:lastPrinted>
  <dcterms:created xsi:type="dcterms:W3CDTF">2023-12-26T15:21:42Z</dcterms:created>
  <dcterms:modified xsi:type="dcterms:W3CDTF">2024-05-16T13:48:56Z</dcterms:modified>
</cp:coreProperties>
</file>